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305" yWindow="32760" windowWidth="10230" windowHeight="7485" tabRatio="850" activeTab="1"/>
  </bookViews>
  <sheets>
    <sheet name="สรุป Factor F" sheetId="4" r:id="rId1"/>
    <sheet name="หมวดงาน" sheetId="15" r:id="rId2"/>
    <sheet name="BOQ " sheetId="3" r:id="rId3"/>
    <sheet name="F อาคาร " sheetId="16" r:id="rId4"/>
  </sheets>
  <definedNames>
    <definedName name="factor_table">'F อาคาร '!$F$10:$F$33</definedName>
    <definedName name="_xlnm.Print_Area" localSheetId="2">'BOQ '!$B$1:$K$140</definedName>
    <definedName name="_xlnm.Print_Area" localSheetId="3">'F อาคาร '!$B$2:$H$33</definedName>
    <definedName name="_xlnm.Print_Area" localSheetId="0">'สรุป Factor F'!$B$2:$I$37</definedName>
    <definedName name="_xlnm.Print_Area" localSheetId="1">หมวดงาน!$B$1:$G$26</definedName>
    <definedName name="_xlnm.Print_Titles" localSheetId="2">'BOQ '!$1:$7</definedName>
    <definedName name="_xlnm.Print_Titles" localSheetId="1">หมวดงาน!$1:$7</definedName>
  </definedNames>
  <calcPr calcId="124519"/>
</workbook>
</file>

<file path=xl/calcChain.xml><?xml version="1.0" encoding="utf-8"?>
<calcChain xmlns="http://schemas.openxmlformats.org/spreadsheetml/2006/main">
  <c r="K65" i="3"/>
  <c r="H65"/>
  <c r="H81"/>
  <c r="J42"/>
  <c r="E26" i="15"/>
  <c r="H19" i="4"/>
  <c r="C20" i="15"/>
  <c r="C15"/>
  <c r="C14"/>
  <c r="C13"/>
  <c r="F3"/>
  <c r="D3"/>
  <c r="D2"/>
  <c r="J3" i="3"/>
  <c r="D3"/>
  <c r="D2"/>
  <c r="H136"/>
  <c r="J107"/>
  <c r="H107"/>
  <c r="H98"/>
  <c r="C12" i="15"/>
  <c r="C11"/>
  <c r="K98" i="3"/>
  <c r="E14" i="15" s="1"/>
  <c r="J136" i="3"/>
  <c r="K81" l="1"/>
  <c r="J81"/>
  <c r="J65"/>
  <c r="K42"/>
  <c r="E11" i="15" s="1"/>
  <c r="H42" i="3"/>
  <c r="K136"/>
  <c r="E20" i="15" s="1"/>
  <c r="E22" s="1"/>
  <c r="H17" i="4" s="1"/>
  <c r="H18" s="1"/>
  <c r="E12" i="15"/>
  <c r="E13"/>
  <c r="J98" i="3"/>
  <c r="K107"/>
  <c r="E15" i="15" s="1"/>
  <c r="E17" l="1"/>
  <c r="H15" i="4" s="1"/>
  <c r="G5" i="16" s="1"/>
  <c r="E9" s="1"/>
  <c r="E8" s="1"/>
  <c r="E12" s="1"/>
  <c r="E10" l="1"/>
  <c r="E13" s="1"/>
  <c r="E14" s="1"/>
  <c r="F16" i="4" l="1"/>
  <c r="E15" i="16"/>
  <c r="H16" i="4" l="1"/>
  <c r="H21" s="1"/>
  <c r="H22" s="1"/>
  <c r="G23" l="1"/>
</calcChain>
</file>

<file path=xl/sharedStrings.xml><?xml version="1.0" encoding="utf-8"?>
<sst xmlns="http://schemas.openxmlformats.org/spreadsheetml/2006/main" count="259" uniqueCount="203">
  <si>
    <t>สถานที่ก่อสร้าง</t>
  </si>
  <si>
    <t>ตร.ม.</t>
  </si>
  <si>
    <t xml:space="preserve"> </t>
  </si>
  <si>
    <t>รายการ</t>
  </si>
  <si>
    <t>หมายเหตุ</t>
  </si>
  <si>
    <t>เอกสารเลขที่</t>
  </si>
  <si>
    <t>ลำดับ</t>
  </si>
  <si>
    <t>หน่วย</t>
  </si>
  <si>
    <t>จำนวน</t>
  </si>
  <si>
    <t>ราคาวัสดุ</t>
  </si>
  <si>
    <t>ค่าแรงงาน</t>
  </si>
  <si>
    <t>ราคารวม</t>
  </si>
  <si>
    <t>ต่อหน่วย</t>
  </si>
  <si>
    <t>รวมวัสดุ</t>
  </si>
  <si>
    <t>รวมค่าแรง</t>
  </si>
  <si>
    <t>พื้นที่อาคาร</t>
  </si>
  <si>
    <t>(คิดเฉพาะค่าวัสดุและค่าแรงงานหรือทุนซึ่งยังไม่รวมค่าอำนวยการ ดอกเบี้ย กำไร และภาษี)</t>
  </si>
  <si>
    <t>(คิดราคาผู้ผลิตหรือตัวแทนจำหน่ายซึ่งยังไม่รวมค่าภาษี)</t>
  </si>
  <si>
    <t>รวมค่างานส่วนที่ 2</t>
  </si>
  <si>
    <t xml:space="preserve">ส่วนที่ 3  ค่าใช้จ่ายพิเศษตามข้อกำหนด (ถ้ามี) </t>
  </si>
  <si>
    <t>รวมค่างานส่วนที่ 3</t>
  </si>
  <si>
    <t>ประมาณราคาตามแบบ     ปร.4</t>
  </si>
  <si>
    <t xml:space="preserve">แผ่น  </t>
  </si>
  <si>
    <t>ลำดับที่</t>
  </si>
  <si>
    <t xml:space="preserve">     ราคารวมค่า  Factor  F</t>
  </si>
  <si>
    <t>7 %</t>
  </si>
  <si>
    <t xml:space="preserve">ค่างานส่วนที่ 3  ค่าใช้จ่ายพิเศษตามข้อกำหนด (ถ้ามี) </t>
  </si>
  <si>
    <t>รวมเงิน (1)+(2)+(3)</t>
  </si>
  <si>
    <t>คิดเป็นเงินทั้งสิ้นโดยประมาณ</t>
  </si>
  <si>
    <t>(ตัวอักษร)</t>
  </si>
  <si>
    <t>การคำนวณหาค่า Factor-F เฉลี่ย</t>
  </si>
  <si>
    <t>ตาราง Factor F  งานอาคาร</t>
  </si>
  <si>
    <t>เงินล่วงหน้าจ่าย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</si>
  <si>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</si>
  <si>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</si>
  <si>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</si>
  <si>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</si>
  <si>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</si>
  <si>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t>ค่าภาษีมูลค่าเพิ่ม</t>
  </si>
  <si>
    <t>B</t>
  </si>
  <si>
    <t>B : ค่างานต้นทุนต่ำ</t>
  </si>
  <si>
    <t>ค่างานต้นทุน</t>
  </si>
  <si>
    <t>Factor F</t>
  </si>
  <si>
    <t>A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</si>
  <si>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</si>
  <si>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</si>
  <si>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</si>
  <si>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</si>
  <si>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</si>
  <si>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</si>
  <si>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</si>
  <si>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</si>
  <si>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</si>
  <si>
    <t xml:space="preserve">จำนวน       </t>
  </si>
  <si>
    <t xml:space="preserve">   ปริมาณที่ถูกต้องตามแบบรูปและรายการก่อสร้างที่กำหนด</t>
  </si>
  <si>
    <t xml:space="preserve">ประมาณราคาเมื่อเดือน   </t>
  </si>
  <si>
    <r>
      <t xml:space="preserve">      ราคารวมค่าภาษีมูลค่าเพิ่ม (</t>
    </r>
    <r>
      <rPr>
        <b/>
        <sz val="14"/>
        <rFont val="TH SarabunPSK"/>
        <family val="2"/>
      </rPr>
      <t xml:space="preserve">VAT)  </t>
    </r>
  </si>
  <si>
    <r>
      <t>กลุ่มงานที่ 1</t>
    </r>
    <r>
      <rPr>
        <sz val="14"/>
        <color indexed="8"/>
        <rFont val="TH SarabunPSK"/>
        <family val="2"/>
      </rPr>
      <t xml:space="preserve"> </t>
    </r>
  </si>
  <si>
    <r>
      <t xml:space="preserve"> </t>
    </r>
    <r>
      <rPr>
        <sz val="14"/>
        <rFont val="TH SarabunPSK"/>
        <family val="2"/>
      </rPr>
      <t>(คิดในราคาเหมารวม ซึ่งรวมค่าใช้จ่ายและค่าภาษีไว้ด้วยแล้ว)</t>
    </r>
  </si>
  <si>
    <t>ส่วนที่ 1  ค่างานต้นทุน</t>
  </si>
  <si>
    <t>ส่วนที่ 2  ครุภัณฑ์สั่งซื้อหรือจัดซื้อ</t>
  </si>
  <si>
    <t>กลุ่มงานที่ 1</t>
  </si>
  <si>
    <t xml:space="preserve">2.1 งานครุภัณฑ์สั่งซื้อ </t>
  </si>
  <si>
    <t xml:space="preserve">  ตร.ม.</t>
  </si>
  <si>
    <t xml:space="preserve">   ชั้น</t>
  </si>
  <si>
    <t xml:space="preserve"> - ปริมาณงานใน BOQ.นี้เป็นแนวทางในการประมาณราคาเท่านั้น  ผู้เสนอราคาจะต้องตรวจสอบ</t>
  </si>
  <si>
    <t xml:space="preserve"> - หากต้องการ ใช้ BOQ.นี้ให้ผู้เสนอราคา กรอกรายละเอียด  จะต้องลบปริมาณวัสดุและราคาออกก่อน</t>
  </si>
  <si>
    <t xml:space="preserve">แบบเลขที่ </t>
  </si>
  <si>
    <t>ค่างานส่วนที่ 1 ค่างานต้นทุน (คำนวนในราคาทุน)</t>
  </si>
  <si>
    <t>ค่างานส่วนที่ 2 หมวดงานครุภัณฑ์จัดซื้อหรือสั่งซื้อ</t>
  </si>
  <si>
    <t>ส่วนที่ 2  หมวดงานครุภัณฑ์จัดซื้อหรือสั่งซื้อ</t>
  </si>
  <si>
    <t>บัญชีแสดงรายการก่อสร้างสำหรับงานก่อสร้างอาคาร</t>
  </si>
  <si>
    <t>งานผนัง</t>
  </si>
  <si>
    <t>หมวดสิ่งก่อสร้าง</t>
  </si>
  <si>
    <t>งานเตรียมการ</t>
  </si>
  <si>
    <t xml:space="preserve"> - งานทำผนังชั่วคราวเพื่อป้องกันการรบกวนพื้นที่ใช้งาน</t>
  </si>
  <si>
    <t>งานติดตั้งเพดาน</t>
  </si>
  <si>
    <t xml:space="preserve"> หมวดงานผนังห้อง</t>
  </si>
  <si>
    <t xml:space="preserve"> - งานซ่อมแซมผนังในส่วนที่ปรับปรุง</t>
  </si>
  <si>
    <t xml:space="preserve"> หมวดงานพื้น</t>
  </si>
  <si>
    <t xml:space="preserve"> หมวดงานประตู</t>
  </si>
  <si>
    <t xml:space="preserve"> - (D1) งานติดตั้งประตูสวิงทางเดียว บานคู่ ขนาด 1.4 x 2.0 เมตร</t>
  </si>
  <si>
    <t xml:space="preserve">   Flat Type , Semi Air Tight Door With Dropseal ห้องผู้ป่วย</t>
  </si>
  <si>
    <t xml:space="preserve"> - (D2) งานติดตั้งประตูสวิงทางเดียว บานคู่ ขนาด 1.4 x 2.0 เมตร</t>
  </si>
  <si>
    <t xml:space="preserve">   Flat Type , Semi Air Tight Door With Dropseal ห้อง Ante Room</t>
  </si>
  <si>
    <t>TOTAL 1</t>
  </si>
  <si>
    <t>หมวดระบบระบายอากาศแรงดันลบ ( Nagative Pressure Room )</t>
  </si>
  <si>
    <t xml:space="preserve"> - Pre Filter Efficiency 20-25 % ตามมาตรฐาน ASHRAE 52.1</t>
  </si>
  <si>
    <t xml:space="preserve"> - Volume Damper</t>
  </si>
  <si>
    <t xml:space="preserve"> - Double Skin Panal 25 mm Thickness Insulution PU. Foam </t>
  </si>
  <si>
    <t xml:space="preserve"> - Backward Curve Centrifugal Plug Fan</t>
  </si>
  <si>
    <t xml:space="preserve"> - UVC Light</t>
  </si>
  <si>
    <t xml:space="preserve"> -  Medium Filter Efficiency 90-95 % ตามมาตรฐาน ASHRAE 52.1</t>
  </si>
  <si>
    <t xml:space="preserve"> -  Hapa Filter Efficiency 99.99 % ตามมาตรฐาน ASHRAE 52.1</t>
  </si>
  <si>
    <t>TOTAL 2</t>
  </si>
  <si>
    <t>หมวดงานติดตั้งระบบท่อลม (Duct System)</t>
  </si>
  <si>
    <t xml:space="preserve"> งานติดตั้งท่อลมส่งอากาศพร้อมอุปกรณ์ (Supply Air Duct)</t>
  </si>
  <si>
    <t xml:space="preserve"> - งานท่อลมส่งอากาศ (Supply Air Duct) </t>
  </si>
  <si>
    <t xml:space="preserve"> - ฉนวนทุ้มท่อลมกันน้ำเกาะ (Close Cell Insulation) หนา 1</t>
  </si>
  <si>
    <t xml:space="preserve"> - เครื่องปรับลม (Volume Damper) 8" x 8"</t>
  </si>
  <si>
    <t xml:space="preserve"> - Duct Accessorries Materials</t>
  </si>
  <si>
    <t xml:space="preserve"> งานติดตั้งท่อลมระบบระบายอากาศพร้อมอุปกรณ์ (Exhaust Air Duct)</t>
  </si>
  <si>
    <t xml:space="preserve"> - งานท่อลมระบายอากาศ (Exhaust Air Duct) </t>
  </si>
  <si>
    <t xml:space="preserve"> - ฉนวนทุ้มท่อลมกันน้ำเกาะ (Close Cell Insulation) หนา 1/2"</t>
  </si>
  <si>
    <t>TOTAL 3</t>
  </si>
  <si>
    <t xml:space="preserve"> หมวดระบบควบคุมการทำงานระบบปรับอากาศ</t>
  </si>
  <si>
    <t xml:space="preserve"> และชุดควบคุมแรงดัน</t>
  </si>
  <si>
    <t>ชุดควบคุมการทำงานระบบปรับอากาศ</t>
  </si>
  <si>
    <t xml:space="preserve"> - ตู้สวิทซ์บอร์ด</t>
  </si>
  <si>
    <t xml:space="preserve"> - Inverter Control for Exhaust</t>
  </si>
  <si>
    <t xml:space="preserve"> - DCC Control</t>
  </si>
  <si>
    <t xml:space="preserve"> - Monitor Display PLC</t>
  </si>
  <si>
    <t xml:space="preserve"> - Electrical Accessorries Materials</t>
  </si>
  <si>
    <t>ชุดควบคุมแรงดัน</t>
  </si>
  <si>
    <t xml:space="preserve"> - เครื่องวัดแรงดันตกคร่อม (Pressure Drop) แผงกรอง Hepa Filter </t>
  </si>
  <si>
    <t xml:space="preserve">   (Ceiling Module) ชนิดเข็ม Scale 0-3 in.Wg.</t>
  </si>
  <si>
    <t xml:space="preserve"> - เครื่องวัดแรงดันตกคร่อม (Pressure Drop) แรงดันห้อง ชนิดเข็ม</t>
  </si>
  <si>
    <t xml:space="preserve"> - งานเดินสายลมพร้อมอุปกรณ์</t>
  </si>
  <si>
    <t>TOTAL 4</t>
  </si>
  <si>
    <t>หมวดงานระบบไฟฟ้าพร้อมอุปกรณ์</t>
  </si>
  <si>
    <t>งานระบบไฟฟ้าปรับอากาศ</t>
  </si>
  <si>
    <t xml:space="preserve"> - งานสายคอนโทรล</t>
  </si>
  <si>
    <t xml:space="preserve"> - งานเดินสายไฟระบบระบายอากาศพร้อมอุปกรณ์</t>
  </si>
  <si>
    <t xml:space="preserve"> - งานเดินระบบระบายอากาศส่วนตู้ย่อย</t>
  </si>
  <si>
    <t>TOTAL 5</t>
  </si>
  <si>
    <t>ราคาค่าก่อสร้าง</t>
  </si>
  <si>
    <t>จำนวนเงิน</t>
  </si>
  <si>
    <t>ก.35/มี.ค./63</t>
  </si>
  <si>
    <t>ปรับปรุงฯ</t>
  </si>
  <si>
    <t xml:space="preserve">หลักเกณฑ์การคำนวนราคากลางงานก่อสร้างตามหนังสือกรมบัญชีกลาง </t>
  </si>
  <si>
    <t>ที่ กค 0433.2/ว.281   ลว. 19 มิถุนายน  2563</t>
  </si>
  <si>
    <r>
      <t>D - ((D-E)*(A-</t>
    </r>
    <r>
      <rPr>
        <b/>
        <sz val="14"/>
        <color indexed="12"/>
        <rFont val="CordiaUPC"/>
        <family val="2"/>
        <charset val="222"/>
      </rPr>
      <t>B</t>
    </r>
    <r>
      <rPr>
        <b/>
        <sz val="14"/>
        <rFont val="CordiaUPC"/>
        <family val="2"/>
        <charset val="222"/>
      </rPr>
      <t>)/(</t>
    </r>
    <r>
      <rPr>
        <b/>
        <sz val="14"/>
        <color indexed="10"/>
        <rFont val="CordiaUPC"/>
        <family val="2"/>
        <charset val="222"/>
      </rPr>
      <t>C</t>
    </r>
    <r>
      <rPr>
        <b/>
        <sz val="14"/>
        <rFont val="CordiaUPC"/>
        <family val="2"/>
        <charset val="222"/>
      </rPr>
      <t>-</t>
    </r>
    <r>
      <rPr>
        <b/>
        <sz val="14"/>
        <color indexed="12"/>
        <rFont val="CordiaUPC"/>
        <family val="2"/>
        <charset val="222"/>
      </rPr>
      <t>B</t>
    </r>
    <r>
      <rPr>
        <b/>
        <sz val="14"/>
        <rFont val="CordiaUPC"/>
        <family val="2"/>
        <charset val="222"/>
      </rPr>
      <t>))</t>
    </r>
  </si>
  <si>
    <t>A : ค่างานต้นทุนที่ประมาณราคาได้(วัสดุ+แรงงาน)</t>
  </si>
  <si>
    <t xml:space="preserve"> - งานรื้อถอนภายในห้อง</t>
  </si>
  <si>
    <t xml:space="preserve"> - Silicone PU (Cleanroom Type - Anti-Bacteria)/ACESSORIES</t>
  </si>
  <si>
    <t>งานพื้นภายในห้องแยกโรค (AIIR)</t>
  </si>
  <si>
    <t xml:space="preserve"> - งานเตรียมพื้นผิวปรับผิวพื้นและทำความสะอาด</t>
  </si>
  <si>
    <t xml:space="preserve"> - อุปกรณ์ประกอบการติดตั้ง</t>
  </si>
  <si>
    <t xml:space="preserve">เครื่อส่งลมเย็นสำหรับห้องสะอาดแบบมาตรฐาน </t>
  </si>
  <si>
    <r>
      <t>(Cooling 2-Circuit) Air Flow 1,000 CFM/60,000 Btu/hr (</t>
    </r>
    <r>
      <rPr>
        <u/>
        <sz val="14"/>
        <rFont val="TH SarabunPSK"/>
        <family val="2"/>
      </rPr>
      <t>INCLUDED)</t>
    </r>
  </si>
  <si>
    <t xml:space="preserve"> - ผนังเครื่องส่งลมเย็นเป็นแบบ DOUBLE SKIN โครงสร้างเป็นแบบ THERMAL BREAK</t>
  </si>
  <si>
    <t xml:space="preserve"> - ชนิดพัดลมเป็นแบบ CENTRIFUGAL FAN WITH MOTOR </t>
  </si>
  <si>
    <t xml:space="preserve"> - เครื่องส่งลมเย็น มี PRE COOL COIL,FILTER SECTION, COOLING COIL SECTION, HRU,</t>
  </si>
  <si>
    <t xml:space="preserve">   FAN SECTION AND MIXING BOX</t>
  </si>
  <si>
    <t xml:space="preserve"> - 3 ACCESS DOOR</t>
  </si>
  <si>
    <t xml:space="preserve"> - PRE FILTER , MEDIUM FILTER</t>
  </si>
  <si>
    <t xml:space="preserve"> - CONDENSING UNIT 3 ชุด + HRU 1 ชุด</t>
  </si>
  <si>
    <t xml:space="preserve">  Fan Filter Unit (FFU)</t>
  </si>
  <si>
    <t xml:space="preserve"> - ฐานรองเครื่องชุด FAU &amp; FFU  </t>
  </si>
  <si>
    <t xml:space="preserve"> - Spring &amp; Accessorries Materials</t>
  </si>
  <si>
    <r>
      <t>(Cooling 2-Circuit) Air Flow 1,000 CFM/60,000 Btu/hr (</t>
    </r>
    <r>
      <rPr>
        <b/>
        <u/>
        <sz val="14"/>
        <rFont val="TH SarabunPSK"/>
        <family val="2"/>
      </rPr>
      <t>INCLUDED)</t>
    </r>
  </si>
  <si>
    <t>แบบแสดงรายการ ปริมาณงาน และราคา</t>
  </si>
  <si>
    <t xml:space="preserve">ผู้ตรวจสอบ                  </t>
  </si>
  <si>
    <t xml:space="preserve">โครงการก่อสร้าง          </t>
  </si>
  <si>
    <t xml:space="preserve">สถานที่ก่อสร้าง            </t>
  </si>
  <si>
    <t xml:space="preserve">ผู้ประมาณการ             </t>
  </si>
  <si>
    <t xml:space="preserve">คณะกรรมการกำหนดราคากลาง  </t>
  </si>
  <si>
    <t>โรงพยาบาลเลย จังหวัดเลย</t>
  </si>
  <si>
    <t>แบบสรุปค่าก่อสร้าง</t>
  </si>
  <si>
    <t xml:space="preserve"> ส่วนราชการ  โรงพยาบาลเลย </t>
  </si>
  <si>
    <t>ประเภท</t>
  </si>
  <si>
    <t xml:space="preserve">พื้นที่อาคาร   </t>
  </si>
  <si>
    <t xml:space="preserve">จำนวนชั้น            </t>
  </si>
  <si>
    <t>ราคาค่าวัสดุ สำนักดัชนีเศรษฐกิจการค้า  กระทรวงพาณิชย์  จังหวัดเลย   ประจำเดือน</t>
  </si>
  <si>
    <r>
      <t xml:space="preserve">ราคาค่าแรงงานตามบัญชีค่าแรงงาน / ค่าดำเนินการ สำหรับถอดแบบคำนวณราคากลางงานก่อสร้างฉบับปรับปรุงเดือน </t>
    </r>
    <r>
      <rPr>
        <b/>
        <sz val="14"/>
        <rFont val="TH SarabunPSK"/>
        <family val="2"/>
      </rPr>
      <t>ตุลาคม 2560</t>
    </r>
  </si>
  <si>
    <t>แจ้งราคาเมื่อเดือน</t>
  </si>
  <si>
    <r>
      <t>FACTOR . F  ประเภทงานอาคาร</t>
    </r>
    <r>
      <rPr>
        <sz val="12"/>
        <rFont val="TH SarabunPSK"/>
        <family val="2"/>
      </rPr>
      <t xml:space="preserve">  เงื่อนไข  - เงินล่วงหน้าจ่าย  0%  ,  - เงินประกันผลงานหัก  0 % ,  - ดอกเบี้ยเงินกู้  5 %  ,  ค่าภาษีมูลค่าเพิ่ม  7 % </t>
    </r>
  </si>
  <si>
    <t xml:space="preserve">แบบเลขที่ + เอกสารเลขที่  </t>
  </si>
  <si>
    <t xml:space="preserve"> - เครื่องปรับลม (Volume Damper) 8"x8"</t>
  </si>
  <si>
    <t xml:space="preserve"> - หน้ากากระบายอากาศ (Supply Air Grille)   and RAG 24"x12"</t>
  </si>
  <si>
    <t xml:space="preserve"> - หน้ากากระบายอากาศ (Exhaust Air Grille) .24"x12"</t>
  </si>
  <si>
    <t>งานติดตั้งระบบไฟฟ้า เต้ารับแสงสว่าง ที่ระบุในแบบยกเว้นระบบไฟฟ้าสำหรับระบบปรับอากาศ</t>
  </si>
  <si>
    <t xml:space="preserve"> งานระบบกล้องวงจรปิด CCTV </t>
  </si>
  <si>
    <t xml:space="preserve"> - (D4) WC งานติดตั้งประตูสวิงทางเดียว บานเดียว ขนาด 0.7 x 2.0 เมตร </t>
  </si>
  <si>
    <t xml:space="preserve"> - (D3) งานติดตั้งประตูสวิงทางเดียว บานเดียว ขนาด 1.0 x 2.0 เมตร</t>
  </si>
  <si>
    <t>กุมภาพันธ์</t>
  </si>
  <si>
    <t>มีนาคม   พ.ศ. 2564</t>
  </si>
  <si>
    <t>มีนาคม</t>
  </si>
  <si>
    <t xml:space="preserve">หน่วยงานออกแบบแปลนและรายการ     </t>
  </si>
  <si>
    <t>กองแบบแผน  กรมสนับสนุนบริการสุขภาพ</t>
  </si>
  <si>
    <t xml:space="preserve">  แบบ Zero Center Scale 0-30 Pa (Magnehelic Differential Pressure Gauge)</t>
  </si>
  <si>
    <t xml:space="preserve"> - บัวเชิงผนังสำหรับปูไวนิลขึ้นผนัง (COVER FORM + CAPPING STRIP พร้อมอุปกรณ์ประกอบ</t>
  </si>
  <si>
    <t xml:space="preserve"> - งานผนังแผ่น HPL หนาไม่น้อยกว่า 6 มม./ติดตั้งตามมาตรฐานผู้ผลิต (Antibacterail)</t>
  </si>
  <si>
    <t xml:space="preserve"> ไม่สะสมฝุ่น และเชื้อโรค, ป้องกันการเกิดไฟฟ้าสถิตย์,ทนกรดทนด่าง ทำความสะอาดง่าย</t>
  </si>
  <si>
    <t xml:space="preserve"> มีความแข็งแรงทนต่อแรงกระแทก เหมาสะหรับใช้กับห้องที่ต้องการความสะอาดสูง (CLEAN ROOM)</t>
  </si>
  <si>
    <t>รอยต่อทุกรอยต่อีลด้วยโพลียูรีเทน ชนิดป้องกันเชื้อรา ติดตั้งพร้อมโครงคร่าวเหล็กชุบสังกะสี</t>
  </si>
  <si>
    <t xml:space="preserve">รองรับผนังและฝ้าเพดานพร้อมชุดหน้าต่างอลูมิเนียม  </t>
  </si>
  <si>
    <t>. ทาสีกันเชื้อราโครงเหล็กชุบสังกะสี</t>
  </si>
  <si>
    <t xml:space="preserve"> - งานติดตั้งเพดานวัสดุเป็นแผ่นยิปซั่มบอร์ดขอบลาดแบบมีฟอร์ย กันชื้นหน้า 12 มม</t>
  </si>
  <si>
    <t xml:space="preserve"> - งานพื้นห้องกระเบื้องยาง HEAVY DUTY แบบม้วนชนิด ANTISTATIC BACTIRIA RESISTANCE </t>
  </si>
  <si>
    <t>ความหนา 2 มม. มาตรฐาน EN423 พร้อมบัวเชิงผนังชนิดพิเศษป้องกันการสะสมฝุ่นและสิ่งสกปรก</t>
  </si>
  <si>
    <t xml:space="preserve"> เชื่อมรอยต่อแผ่นกระเบื้องยางแบบไร้รอยตะเข็บด้วยแท่ง WELDING ROD พร้อมติดตั้งระบบกราวด์</t>
  </si>
  <si>
    <t xml:space="preserve"> - เครื่องวัดแรงดันตกคร่อม (Pressure Drop) แผงกรอง Pre Filter    ชนิดเข็ม Scale 0-3 in.Wg.</t>
  </si>
  <si>
    <t xml:space="preserve"> - เครื่องวัดแรงดันตกคร่อม (Pressure Drop) แผงกรอง Medium Filter ชนิดเข็ม Scale 0-3 in.Wg.</t>
  </si>
  <si>
    <t xml:space="preserve"> - งานทาสีกันชื้น เปลี่ยนโคมไฟชนิดฝาครอบ </t>
  </si>
  <si>
    <t xml:space="preserve"> - งานย้ายOutletระบบก๊าซทางการแพทย์และระบบเรียกพยาบาล ให้สามารถใช้งานได้ โดยใช้วัสดุเดิม</t>
  </si>
  <si>
    <t xml:space="preserve"> - กล้องวงจรปิด 4 Ch  </t>
  </si>
  <si>
    <t xml:space="preserve"> - HDD 1 TB</t>
  </si>
  <si>
    <t xml:space="preserve"> - จอมอนิเตอร์ 32 นิ้ว </t>
  </si>
  <si>
    <t xml:space="preserve"> - RACK</t>
  </si>
  <si>
    <t xml:space="preserve">รวมค่างานกลุ่มงานที่ 1 </t>
  </si>
  <si>
    <t>ปรับปรุงหอพักผู้ป่วยเพื่อรองรับผู้ป่วยติดเชื้อ COVID-19 แบบห้องแยกการติดเชื้อทางอากาศสำหรับแบบหอพักผู้ป่วยพิเศษ มีห้องน้ำ</t>
  </si>
  <si>
    <t>วันที่ประมาณราคา    10 มีนาคม 2564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</si>
</sst>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0.0000"/>
    <numFmt numFmtId="190" formatCode="_-* #,##0_-;\-* #,##0_-;_-* &quot;-&quot;??_-;_-@_-"/>
    <numFmt numFmtId="191" formatCode="0.00000"/>
    <numFmt numFmtId="192" formatCode="_-* #,##0.0000_-;\-* #,##0.0000_-;_-* &quot;-&quot;??_-;_-@_-"/>
    <numFmt numFmtId="193" formatCode="_-* #,##0.00000_-;\-* #,##0.00000_-;_-* &quot;-&quot;??_-;_-@_-"/>
    <numFmt numFmtId="194" formatCode="#,##0.0000;[Red]\-#,##0.0000"/>
    <numFmt numFmtId="195" formatCode="#&quot; &quot;?/?"/>
  </numFmts>
  <fonts count="55">
    <font>
      <sz val="14"/>
      <name val="AngsanaUPC"/>
    </font>
    <font>
      <sz val="14"/>
      <name val="AngsanaUPC"/>
      <family val="1"/>
      <charset val="222"/>
    </font>
    <font>
      <sz val="12"/>
      <name val="EucrosiaUPC"/>
      <family val="1"/>
      <charset val="222"/>
    </font>
    <font>
      <b/>
      <sz val="14"/>
      <name val="Cordia New"/>
      <family val="2"/>
    </font>
    <font>
      <b/>
      <sz val="14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sz val="8"/>
      <name val="AngsanaUPC"/>
      <family val="1"/>
      <charset val="222"/>
    </font>
    <font>
      <b/>
      <sz val="16"/>
      <name val="CordiaUPC"/>
      <family val="2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2"/>
      <name val="CordiaUPC"/>
      <family val="2"/>
      <charset val="222"/>
    </font>
    <font>
      <sz val="10"/>
      <name val="Arial"/>
      <family val="2"/>
    </font>
    <font>
      <b/>
      <sz val="16"/>
      <name val="Cordia New"/>
      <family val="2"/>
    </font>
    <font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2"/>
      <name val="Cordia New"/>
      <family val="2"/>
    </font>
    <font>
      <i/>
      <sz val="14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sz val="14"/>
      <color indexed="61"/>
      <name val="CordiaUPC"/>
      <family val="2"/>
      <charset val="222"/>
    </font>
    <font>
      <sz val="12"/>
      <name val="AngsanaUPC"/>
      <family val="1"/>
      <charset val="222"/>
    </font>
    <font>
      <sz val="14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4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sz val="14"/>
      <color indexed="8"/>
      <name val="CordiaUPC"/>
      <family val="2"/>
      <charset val="222"/>
    </font>
    <font>
      <sz val="12"/>
      <name val="CordiaUPC"/>
      <family val="2"/>
      <charset val="222"/>
    </font>
    <font>
      <sz val="14"/>
      <name val="CordiaUPC"/>
      <family val="2"/>
      <charset val="222"/>
    </font>
    <font>
      <sz val="14"/>
      <name val="AngsanaUPC"/>
      <family val="1"/>
    </font>
    <font>
      <sz val="16"/>
      <name val="TH SarabunPSK"/>
      <family val="2"/>
    </font>
    <font>
      <sz val="10"/>
      <name val="Courier"/>
      <family val="3"/>
    </font>
    <font>
      <b/>
      <sz val="14"/>
      <color indexed="10"/>
      <name val="EucrosiaUPC"/>
      <family val="1"/>
      <charset val="222"/>
    </font>
    <font>
      <sz val="12"/>
      <name val="EucrosiaUPC"/>
      <family val="1"/>
    </font>
    <font>
      <b/>
      <i/>
      <sz val="14"/>
      <color indexed="8"/>
      <name val="CordiaUPC"/>
      <family val="2"/>
      <charset val="222"/>
    </font>
    <font>
      <u/>
      <sz val="14"/>
      <name val="TH SarabunPSK"/>
      <family val="2"/>
    </font>
    <font>
      <b/>
      <u/>
      <sz val="14"/>
      <name val="TH SarabunPSK"/>
      <family val="2"/>
    </font>
    <font>
      <b/>
      <sz val="13"/>
      <name val="TH SarabunPSK"/>
      <family val="2"/>
    </font>
    <font>
      <sz val="11"/>
      <color rgb="FF006100"/>
      <name val="Tahoma"/>
      <family val="2"/>
      <charset val="222"/>
      <scheme val="minor"/>
    </font>
    <font>
      <b/>
      <sz val="16"/>
      <color rgb="FF0000FF"/>
      <name val="CordiaUPC"/>
      <family val="2"/>
      <charset val="22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4"/>
      <color rgb="FF00B050"/>
      <name val="TH SarabunPSK"/>
      <family val="2"/>
    </font>
    <font>
      <sz val="16"/>
      <color rgb="FF00B050"/>
      <name val="TH SarabunPSK"/>
      <family val="2"/>
    </font>
    <font>
      <b/>
      <sz val="14"/>
      <color rgb="FF00B05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87" fontId="37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18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6" fillId="7" borderId="0" applyNumberFormat="0" applyBorder="0" applyAlignment="0" applyProtection="0"/>
    <xf numFmtId="189" fontId="39" fillId="0" borderId="0"/>
    <xf numFmtId="0" fontId="14" fillId="0" borderId="0"/>
    <xf numFmtId="0" fontId="12" fillId="0" borderId="0"/>
    <xf numFmtId="0" fontId="37" fillId="0" borderId="0"/>
  </cellStyleXfs>
  <cellXfs count="496">
    <xf numFmtId="0" fontId="0" fillId="0" borderId="0" xfId="0"/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quotePrefix="1" applyFont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2" fontId="22" fillId="0" borderId="7" xfId="0" applyNumberFormat="1" applyFont="1" applyFill="1" applyBorder="1" applyAlignment="1">
      <alignment vertical="center"/>
    </xf>
    <xf numFmtId="3" fontId="22" fillId="0" borderId="8" xfId="0" applyNumberFormat="1" applyFont="1" applyFill="1" applyBorder="1" applyAlignment="1">
      <alignment vertical="center"/>
    </xf>
    <xf numFmtId="3" fontId="22" fillId="0" borderId="9" xfId="0" applyNumberFormat="1" applyFont="1" applyFill="1" applyBorder="1" applyAlignment="1">
      <alignment horizontal="right" vertical="center"/>
    </xf>
    <xf numFmtId="3" fontId="22" fillId="0" borderId="10" xfId="0" applyNumberFormat="1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194" fontId="24" fillId="0" borderId="4" xfId="6" applyNumberFormat="1" applyFont="1" applyFill="1" applyBorder="1" applyAlignment="1">
      <alignment horizontal="center" vertical="center"/>
    </xf>
    <xf numFmtId="189" fontId="24" fillId="0" borderId="4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vertical="center"/>
    </xf>
    <xf numFmtId="3" fontId="22" fillId="0" borderId="14" xfId="0" applyNumberFormat="1" applyFont="1" applyFill="1" applyBorder="1" applyAlignment="1">
      <alignment vertical="center"/>
    </xf>
    <xf numFmtId="3" fontId="22" fillId="0" borderId="15" xfId="0" applyNumberFormat="1" applyFont="1" applyFill="1" applyBorder="1" applyAlignment="1">
      <alignment vertical="center"/>
    </xf>
    <xf numFmtId="2" fontId="24" fillId="0" borderId="4" xfId="0" quotePrefix="1" applyNumberFormat="1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2" fontId="22" fillId="0" borderId="4" xfId="0" applyNumberFormat="1" applyFont="1" applyFill="1" applyBorder="1" applyAlignment="1">
      <alignment vertical="center"/>
    </xf>
    <xf numFmtId="0" fontId="22" fillId="0" borderId="17" xfId="0" applyFont="1" applyBorder="1" applyAlignment="1">
      <alignment vertical="center"/>
    </xf>
    <xf numFmtId="2" fontId="22" fillId="0" borderId="3" xfId="0" applyNumberFormat="1" applyFont="1" applyFill="1" applyBorder="1" applyAlignment="1">
      <alignment vertical="center"/>
    </xf>
    <xf numFmtId="2" fontId="22" fillId="0" borderId="3" xfId="0" quotePrefix="1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2" fontId="24" fillId="2" borderId="19" xfId="0" quotePrefix="1" applyNumberFormat="1" applyFont="1" applyFill="1" applyBorder="1" applyAlignment="1">
      <alignment vertical="center"/>
    </xf>
    <xf numFmtId="2" fontId="24" fillId="2" borderId="1" xfId="0" applyNumberFormat="1" applyFont="1" applyFill="1" applyBorder="1" applyAlignment="1">
      <alignment vertical="center"/>
    </xf>
    <xf numFmtId="2" fontId="24" fillId="2" borderId="1" xfId="0" quotePrefix="1" applyNumberFormat="1" applyFont="1" applyFill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right" vertical="center"/>
    </xf>
    <xf numFmtId="3" fontId="27" fillId="0" borderId="7" xfId="0" applyNumberFormat="1" applyFont="1" applyBorder="1" applyAlignment="1">
      <alignment vertical="center"/>
    </xf>
    <xf numFmtId="3" fontId="27" fillId="0" borderId="17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7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4" fontId="27" fillId="0" borderId="17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3" fontId="27" fillId="0" borderId="15" xfId="0" applyNumberFormat="1" applyFont="1" applyBorder="1" applyAlignment="1">
      <alignment horizontal="right" vertical="center"/>
    </xf>
    <xf numFmtId="3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right" vertical="center"/>
    </xf>
    <xf numFmtId="4" fontId="27" fillId="0" borderId="13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" xfId="0" applyFont="1" applyBorder="1" applyAlignment="1">
      <alignment horizontal="right" vertical="center"/>
    </xf>
    <xf numFmtId="3" fontId="27" fillId="0" borderId="20" xfId="0" applyNumberFormat="1" applyFont="1" applyBorder="1" applyAlignment="1">
      <alignment horizontal="right" vertical="center"/>
    </xf>
    <xf numFmtId="4" fontId="27" fillId="0" borderId="2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13" xfId="0" applyFont="1" applyFill="1" applyBorder="1" applyAlignment="1">
      <alignment horizontal="center" vertical="center"/>
    </xf>
    <xf numFmtId="3" fontId="32" fillId="0" borderId="13" xfId="0" applyNumberFormat="1" applyFont="1" applyFill="1" applyBorder="1" applyAlignment="1">
      <alignment horizontal="right" vertical="center"/>
    </xf>
    <xf numFmtId="4" fontId="30" fillId="0" borderId="13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7" fillId="3" borderId="5" xfId="0" applyFont="1" applyFill="1" applyBorder="1" applyAlignment="1">
      <alignment horizontal="center" vertical="center"/>
    </xf>
    <xf numFmtId="3" fontId="27" fillId="3" borderId="5" xfId="0" applyNumberFormat="1" applyFont="1" applyFill="1" applyBorder="1" applyAlignment="1">
      <alignment horizontal="right" vertical="center"/>
    </xf>
    <xf numFmtId="3" fontId="27" fillId="3" borderId="21" xfId="0" applyNumberFormat="1" applyFont="1" applyFill="1" applyBorder="1" applyAlignment="1">
      <alignment vertical="center"/>
    </xf>
    <xf numFmtId="4" fontId="33" fillId="3" borderId="5" xfId="0" applyNumberFormat="1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3" fontId="27" fillId="3" borderId="17" xfId="0" applyNumberFormat="1" applyFont="1" applyFill="1" applyBorder="1" applyAlignment="1">
      <alignment horizontal="right" vertical="center"/>
    </xf>
    <xf numFmtId="3" fontId="27" fillId="3" borderId="7" xfId="0" applyNumberFormat="1" applyFont="1" applyFill="1" applyBorder="1" applyAlignment="1">
      <alignment vertical="center"/>
    </xf>
    <xf numFmtId="4" fontId="33" fillId="3" borderId="17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1" fillId="0" borderId="0" xfId="0" applyFont="1"/>
    <xf numFmtId="0" fontId="10" fillId="0" borderId="0" xfId="4" applyFont="1" applyAlignment="1">
      <alignment horizontal="left"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1" fillId="0" borderId="0" xfId="0" applyFont="1" applyFill="1" applyAlignment="1"/>
    <xf numFmtId="0" fontId="34" fillId="0" borderId="0" xfId="0" applyNumberFormat="1" applyFont="1" applyBorder="1" applyAlignment="1">
      <alignment horizontal="left" vertical="center"/>
    </xf>
    <xf numFmtId="0" fontId="35" fillId="0" borderId="0" xfId="4" applyNumberFormat="1" applyFont="1" applyBorder="1" applyAlignment="1">
      <alignment horizontal="left"/>
    </xf>
    <xf numFmtId="0" fontId="36" fillId="0" borderId="0" xfId="4" applyNumberFormat="1" applyFont="1" applyBorder="1" applyAlignment="1">
      <alignment horizontal="left" vertical="center"/>
    </xf>
    <xf numFmtId="0" fontId="36" fillId="0" borderId="0" xfId="13" applyNumberFormat="1" applyFont="1" applyFill="1" applyBorder="1" applyAlignment="1">
      <alignment horizontal="left" vertical="center"/>
    </xf>
    <xf numFmtId="0" fontId="36" fillId="0" borderId="0" xfId="13" applyNumberFormat="1" applyFont="1" applyBorder="1" applyAlignment="1">
      <alignment horizontal="left" vertical="center"/>
    </xf>
    <xf numFmtId="0" fontId="35" fillId="0" borderId="0" xfId="4" applyNumberFormat="1" applyFont="1" applyBorder="1" applyAlignment="1">
      <alignment horizontal="left" vertical="center"/>
    </xf>
    <xf numFmtId="0" fontId="21" fillId="0" borderId="0" xfId="0" applyFont="1" applyBorder="1"/>
    <xf numFmtId="3" fontId="27" fillId="0" borderId="3" xfId="0" applyNumberFormat="1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quotePrefix="1" applyFont="1" applyFill="1" applyAlignment="1">
      <alignment horizontal="left" vertical="center"/>
    </xf>
    <xf numFmtId="0" fontId="24" fillId="0" borderId="22" xfId="4" applyFont="1" applyBorder="1" applyAlignment="1">
      <alignment vertical="center"/>
    </xf>
    <xf numFmtId="0" fontId="22" fillId="0" borderId="22" xfId="4" applyFont="1" applyFill="1" applyBorder="1" applyAlignment="1">
      <alignment vertical="center"/>
    </xf>
    <xf numFmtId="0" fontId="22" fillId="0" borderId="22" xfId="4" applyFont="1" applyBorder="1" applyAlignment="1">
      <alignment vertical="center"/>
    </xf>
    <xf numFmtId="0" fontId="22" fillId="0" borderId="9" xfId="4" applyFont="1" applyBorder="1" applyAlignment="1">
      <alignment vertical="center"/>
    </xf>
    <xf numFmtId="0" fontId="22" fillId="0" borderId="23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40" fontId="22" fillId="0" borderId="0" xfId="2" applyFont="1" applyBorder="1" applyAlignment="1">
      <alignment vertical="center"/>
    </xf>
    <xf numFmtId="0" fontId="22" fillId="0" borderId="24" xfId="4" applyFont="1" applyBorder="1" applyAlignment="1">
      <alignment vertical="center"/>
    </xf>
    <xf numFmtId="0" fontId="22" fillId="0" borderId="19" xfId="4" applyFont="1" applyBorder="1" applyAlignment="1">
      <alignment vertical="center"/>
    </xf>
    <xf numFmtId="0" fontId="24" fillId="0" borderId="1" xfId="4" applyFont="1" applyBorder="1" applyAlignment="1">
      <alignment vertical="center"/>
    </xf>
    <xf numFmtId="0" fontId="22" fillId="0" borderId="1" xfId="4" applyFont="1" applyBorder="1" applyAlignment="1">
      <alignment vertical="center"/>
    </xf>
    <xf numFmtId="40" fontId="22" fillId="0" borderId="1" xfId="2" applyFont="1" applyBorder="1" applyAlignment="1">
      <alignment vertical="center"/>
    </xf>
    <xf numFmtId="0" fontId="22" fillId="0" borderId="2" xfId="4" applyFont="1" applyBorder="1" applyAlignment="1">
      <alignment vertical="center"/>
    </xf>
    <xf numFmtId="3" fontId="24" fillId="0" borderId="25" xfId="0" applyNumberFormat="1" applyFont="1" applyFill="1" applyBorder="1" applyAlignment="1">
      <alignment vertical="center"/>
    </xf>
    <xf numFmtId="3" fontId="24" fillId="0" borderId="11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24" fillId="0" borderId="20" xfId="9" applyFont="1" applyFill="1" applyBorder="1" applyAlignment="1">
      <alignment horizontal="center"/>
    </xf>
    <xf numFmtId="188" fontId="24" fillId="0" borderId="20" xfId="9" applyNumberFormat="1" applyFont="1" applyFill="1" applyBorder="1" applyAlignment="1"/>
    <xf numFmtId="0" fontId="27" fillId="0" borderId="7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3" fontId="32" fillId="0" borderId="13" xfId="0" applyNumberFormat="1" applyFont="1" applyBorder="1" applyAlignment="1">
      <alignment horizontal="right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43" fontId="4" fillId="0" borderId="0" xfId="7" applyNumberFormat="1" applyFont="1"/>
    <xf numFmtId="0" fontId="14" fillId="0" borderId="0" xfId="11"/>
    <xf numFmtId="0" fontId="14" fillId="0" borderId="23" xfId="10" applyNumberFormat="1" applyFont="1" applyBorder="1"/>
    <xf numFmtId="9" fontId="3" fillId="0" borderId="24" xfId="10" applyNumberFormat="1" applyFont="1" applyBorder="1" applyAlignment="1">
      <alignment horizontal="center"/>
    </xf>
    <xf numFmtId="43" fontId="3" fillId="0" borderId="27" xfId="7" applyNumberFormat="1" applyFont="1" applyBorder="1" applyAlignment="1">
      <alignment vertical="top"/>
    </xf>
    <xf numFmtId="43" fontId="4" fillId="0" borderId="28" xfId="7" applyNumberFormat="1" applyFont="1" applyBorder="1"/>
    <xf numFmtId="43" fontId="4" fillId="0" borderId="24" xfId="7" applyNumberFormat="1" applyFont="1" applyBorder="1"/>
    <xf numFmtId="9" fontId="15" fillId="3" borderId="24" xfId="10" applyNumberFormat="1" applyFont="1" applyFill="1" applyBorder="1" applyAlignment="1">
      <alignment horizontal="center"/>
    </xf>
    <xf numFmtId="40" fontId="47" fillId="0" borderId="23" xfId="8" applyFont="1" applyFill="1" applyBorder="1" applyAlignment="1"/>
    <xf numFmtId="40" fontId="47" fillId="0" borderId="24" xfId="8" applyFont="1" applyFill="1" applyBorder="1" applyAlignment="1"/>
    <xf numFmtId="43" fontId="8" fillId="8" borderId="13" xfId="8" applyNumberFormat="1" applyFont="1" applyFill="1" applyBorder="1"/>
    <xf numFmtId="40" fontId="4" fillId="0" borderId="24" xfId="8" applyFont="1" applyFill="1" applyBorder="1"/>
    <xf numFmtId="43" fontId="4" fillId="0" borderId="0" xfId="7" applyNumberFormat="1" applyFont="1" applyAlignment="1">
      <alignment horizontal="center" vertical="center"/>
    </xf>
    <xf numFmtId="43" fontId="8" fillId="9" borderId="22" xfId="8" applyNumberFormat="1" applyFont="1" applyFill="1" applyBorder="1"/>
    <xf numFmtId="43" fontId="16" fillId="0" borderId="29" xfId="7" applyNumberFormat="1" applyFont="1" applyBorder="1"/>
    <xf numFmtId="0" fontId="14" fillId="0" borderId="30" xfId="10" applyNumberFormat="1" applyFont="1" applyBorder="1"/>
    <xf numFmtId="43" fontId="8" fillId="9" borderId="0" xfId="8" applyNumberFormat="1" applyFont="1" applyFill="1" applyBorder="1"/>
    <xf numFmtId="0" fontId="3" fillId="3" borderId="31" xfId="10" applyNumberFormat="1" applyFont="1" applyFill="1" applyBorder="1" applyAlignment="1">
      <alignment horizontal="center"/>
    </xf>
    <xf numFmtId="0" fontId="3" fillId="3" borderId="32" xfId="10" applyNumberFormat="1" applyFont="1" applyFill="1" applyBorder="1" applyAlignment="1">
      <alignment horizontal="center"/>
    </xf>
    <xf numFmtId="43" fontId="11" fillId="0" borderId="0" xfId="7" applyNumberFormat="1" applyFont="1" applyAlignment="1">
      <alignment horizontal="right"/>
    </xf>
    <xf numFmtId="43" fontId="17" fillId="3" borderId="8" xfId="7" applyNumberFormat="1" applyFont="1" applyFill="1" applyBorder="1"/>
    <xf numFmtId="43" fontId="11" fillId="0" borderId="0" xfId="7" applyNumberFormat="1" applyFont="1"/>
    <xf numFmtId="0" fontId="3" fillId="3" borderId="33" xfId="10" applyNumberFormat="1" applyFont="1" applyFill="1" applyBorder="1" applyAlignment="1">
      <alignment horizontal="center"/>
    </xf>
    <xf numFmtId="0" fontId="14" fillId="3" borderId="30" xfId="10" applyNumberFormat="1" applyFont="1" applyFill="1" applyBorder="1"/>
    <xf numFmtId="43" fontId="4" fillId="0" borderId="0" xfId="7" applyNumberFormat="1" applyFont="1" applyAlignment="1">
      <alignment horizontal="right"/>
    </xf>
    <xf numFmtId="43" fontId="4" fillId="4" borderId="34" xfId="7" applyNumberFormat="1" applyFont="1" applyFill="1" applyBorder="1"/>
    <xf numFmtId="190" fontId="14" fillId="0" borderId="13" xfId="7" applyNumberFormat="1" applyFont="1" applyBorder="1"/>
    <xf numFmtId="189" fontId="13" fillId="0" borderId="35" xfId="0" applyNumberFormat="1" applyFont="1" applyFill="1" applyBorder="1" applyAlignment="1">
      <alignment horizontal="center"/>
    </xf>
    <xf numFmtId="43" fontId="18" fillId="0" borderId="0" xfId="7" applyNumberFormat="1" applyFont="1" applyAlignment="1">
      <alignment horizontal="right"/>
    </xf>
    <xf numFmtId="43" fontId="17" fillId="3" borderId="25" xfId="7" applyNumberFormat="1" applyFont="1" applyFill="1" applyBorder="1"/>
    <xf numFmtId="43" fontId="18" fillId="0" borderId="0" xfId="7" applyNumberFormat="1" applyFont="1" applyFill="1"/>
    <xf numFmtId="189" fontId="13" fillId="0" borderId="2" xfId="0" applyNumberFormat="1" applyFont="1" applyFill="1" applyBorder="1" applyAlignment="1">
      <alignment horizontal="center"/>
    </xf>
    <xf numFmtId="189" fontId="13" fillId="0" borderId="36" xfId="0" applyNumberFormat="1" applyFont="1" applyFill="1" applyBorder="1" applyAlignment="1">
      <alignment horizontal="center"/>
    </xf>
    <xf numFmtId="43" fontId="5" fillId="0" borderId="0" xfId="7" applyNumberFormat="1" applyFont="1" applyAlignment="1">
      <alignment horizontal="right"/>
    </xf>
    <xf numFmtId="192" fontId="19" fillId="3" borderId="13" xfId="7" applyNumberFormat="1" applyFont="1" applyFill="1" applyBorder="1"/>
    <xf numFmtId="192" fontId="42" fillId="5" borderId="34" xfId="7" applyNumberFormat="1" applyFont="1" applyFill="1" applyBorder="1"/>
    <xf numFmtId="193" fontId="6" fillId="0" borderId="0" xfId="7" applyNumberFormat="1" applyFont="1"/>
    <xf numFmtId="43" fontId="5" fillId="0" borderId="25" xfId="7" applyNumberFormat="1" applyFont="1" applyBorder="1"/>
    <xf numFmtId="43" fontId="4" fillId="0" borderId="37" xfId="7" applyNumberFormat="1" applyFont="1" applyBorder="1"/>
    <xf numFmtId="43" fontId="4" fillId="0" borderId="38" xfId="7" applyNumberFormat="1" applyFont="1" applyBorder="1"/>
    <xf numFmtId="43" fontId="20" fillId="0" borderId="0" xfId="7" applyNumberFormat="1" applyFont="1" applyAlignment="1">
      <alignment horizontal="right"/>
    </xf>
    <xf numFmtId="190" fontId="11" fillId="0" borderId="0" xfId="7" applyNumberFormat="1" applyFont="1" applyBorder="1"/>
    <xf numFmtId="190" fontId="14" fillId="0" borderId="13" xfId="7" applyNumberFormat="1" applyFont="1" applyBorder="1" applyAlignment="1">
      <alignment horizontal="right"/>
    </xf>
    <xf numFmtId="0" fontId="48" fillId="0" borderId="0" xfId="0" applyFont="1" applyBorder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24" fillId="0" borderId="7" xfId="0" applyFont="1" applyFill="1" applyBorder="1" applyAlignment="1" applyProtection="1">
      <alignment horizontal="left" vertical="center"/>
    </xf>
    <xf numFmtId="190" fontId="22" fillId="0" borderId="20" xfId="0" applyNumberFormat="1" applyFont="1" applyFill="1" applyBorder="1" applyAlignment="1">
      <alignment vertical="center"/>
    </xf>
    <xf numFmtId="190" fontId="22" fillId="0" borderId="20" xfId="0" applyNumberFormat="1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187" fontId="24" fillId="0" borderId="20" xfId="6" applyFont="1" applyFill="1" applyBorder="1" applyAlignment="1">
      <alignment horizontal="right"/>
    </xf>
    <xf numFmtId="0" fontId="29" fillId="0" borderId="0" xfId="0" applyFont="1" applyFill="1" applyAlignment="1">
      <alignment horizontal="center"/>
    </xf>
    <xf numFmtId="0" fontId="24" fillId="0" borderId="20" xfId="0" applyFont="1" applyFill="1" applyBorder="1" applyAlignment="1">
      <alignment horizontal="right"/>
    </xf>
    <xf numFmtId="0" fontId="22" fillId="0" borderId="2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188" fontId="49" fillId="0" borderId="20" xfId="6" applyNumberFormat="1" applyFont="1" applyFill="1" applyBorder="1" applyAlignment="1"/>
    <xf numFmtId="188" fontId="22" fillId="0" borderId="20" xfId="6" applyNumberFormat="1" applyFont="1" applyFill="1" applyBorder="1" applyAlignment="1"/>
    <xf numFmtId="0" fontId="38" fillId="0" borderId="0" xfId="0" applyFont="1" applyFill="1" applyAlignment="1">
      <alignment horizontal="center"/>
    </xf>
    <xf numFmtId="188" fontId="24" fillId="0" borderId="20" xfId="6" applyNumberFormat="1" applyFont="1" applyFill="1" applyBorder="1" applyAlignment="1"/>
    <xf numFmtId="0" fontId="22" fillId="0" borderId="3" xfId="0" applyFont="1" applyFill="1" applyBorder="1"/>
    <xf numFmtId="0" fontId="24" fillId="0" borderId="3" xfId="12" applyFont="1" applyFill="1" applyBorder="1" applyAlignment="1">
      <alignment horizontal="left" vertical="center"/>
    </xf>
    <xf numFmtId="3" fontId="24" fillId="0" borderId="20" xfId="12" applyNumberFormat="1" applyFont="1" applyFill="1" applyBorder="1" applyAlignment="1">
      <alignment vertical="center"/>
    </xf>
    <xf numFmtId="188" fontId="24" fillId="0" borderId="20" xfId="12" applyNumberFormat="1" applyFont="1" applyFill="1" applyBorder="1" applyAlignment="1">
      <alignment vertical="center"/>
    </xf>
    <xf numFmtId="0" fontId="38" fillId="0" borderId="0" xfId="0" applyFont="1" applyFill="1" applyBorder="1"/>
    <xf numFmtId="188" fontId="22" fillId="0" borderId="20" xfId="9" applyNumberFormat="1" applyFont="1" applyFill="1" applyBorder="1" applyAlignment="1"/>
    <xf numFmtId="0" fontId="22" fillId="0" borderId="3" xfId="12" applyFont="1" applyFill="1" applyBorder="1" applyAlignment="1">
      <alignment horizontal="left" vertical="center"/>
    </xf>
    <xf numFmtId="3" fontId="22" fillId="0" borderId="20" xfId="12" applyNumberFormat="1" applyFont="1" applyFill="1" applyBorder="1" applyAlignment="1">
      <alignment vertical="center"/>
    </xf>
    <xf numFmtId="188" fontId="22" fillId="0" borderId="20" xfId="12" applyNumberFormat="1" applyFont="1" applyFill="1" applyBorder="1" applyAlignment="1">
      <alignment vertical="center"/>
    </xf>
    <xf numFmtId="188" fontId="22" fillId="0" borderId="39" xfId="6" applyNumberFormat="1" applyFont="1" applyFill="1" applyBorder="1" applyAlignment="1"/>
    <xf numFmtId="0" fontId="22" fillId="0" borderId="20" xfId="9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187" fontId="24" fillId="0" borderId="13" xfId="6" applyFont="1" applyFill="1" applyBorder="1" applyAlignment="1">
      <alignment horizontal="right"/>
    </xf>
    <xf numFmtId="188" fontId="24" fillId="0" borderId="13" xfId="6" applyNumberFormat="1" applyFont="1" applyFill="1" applyBorder="1" applyAlignment="1">
      <alignment horizontal="right"/>
    </xf>
    <xf numFmtId="0" fontId="22" fillId="0" borderId="20" xfId="0" applyFont="1" applyFill="1" applyBorder="1" applyAlignment="1">
      <alignment horizontal="right"/>
    </xf>
    <xf numFmtId="0" fontId="22" fillId="0" borderId="20" xfId="3" applyFont="1" applyFill="1" applyBorder="1" applyAlignment="1">
      <alignment vertical="center"/>
    </xf>
    <xf numFmtId="0" fontId="22" fillId="0" borderId="20" xfId="0" quotePrefix="1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2" fillId="0" borderId="20" xfId="0" quotePrefix="1" applyFont="1" applyFill="1" applyBorder="1" applyAlignment="1">
      <alignment horizontal="center" vertical="center"/>
    </xf>
    <xf numFmtId="0" fontId="24" fillId="0" borderId="3" xfId="0" applyFont="1" applyFill="1" applyBorder="1" applyAlignment="1" applyProtection="1">
      <alignment horizontal="left" vertical="center"/>
    </xf>
    <xf numFmtId="0" fontId="24" fillId="0" borderId="3" xfId="0" quotePrefix="1" applyFont="1" applyFill="1" applyBorder="1" applyAlignment="1">
      <alignment horizontal="left" vertical="center"/>
    </xf>
    <xf numFmtId="188" fontId="24" fillId="0" borderId="20" xfId="6" applyNumberFormat="1" applyFont="1" applyFill="1" applyBorder="1" applyAlignment="1">
      <alignment horizontal="right"/>
    </xf>
    <xf numFmtId="43" fontId="22" fillId="0" borderId="20" xfId="9" applyNumberFormat="1" applyFont="1" applyFill="1" applyBorder="1" applyAlignment="1"/>
    <xf numFmtId="0" fontId="22" fillId="0" borderId="3" xfId="0" applyFont="1" applyFill="1" applyBorder="1" applyAlignment="1">
      <alignment horizontal="left" vertical="center"/>
    </xf>
    <xf numFmtId="0" fontId="22" fillId="0" borderId="3" xfId="0" quotePrefix="1" applyFont="1" applyFill="1" applyBorder="1" applyAlignment="1">
      <alignment horizontal="left" vertical="center"/>
    </xf>
    <xf numFmtId="0" fontId="22" fillId="0" borderId="0" xfId="0" quotePrefix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/>
    </xf>
    <xf numFmtId="0" fontId="22" fillId="0" borderId="3" xfId="3" quotePrefix="1" applyFont="1" applyFill="1" applyBorder="1" applyAlignment="1">
      <alignment horizontal="left" vertical="center"/>
    </xf>
    <xf numFmtId="0" fontId="22" fillId="0" borderId="3" xfId="3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left"/>
    </xf>
    <xf numFmtId="0" fontId="22" fillId="0" borderId="41" xfId="0" applyFont="1" applyFill="1" applyBorder="1" applyAlignment="1">
      <alignment horizontal="left"/>
    </xf>
    <xf numFmtId="188" fontId="22" fillId="0" borderId="20" xfId="6" applyNumberFormat="1" applyFont="1" applyFill="1" applyBorder="1" applyAlignment="1">
      <alignment horizontal="right"/>
    </xf>
    <xf numFmtId="188" fontId="22" fillId="0" borderId="3" xfId="6" applyNumberFormat="1" applyFont="1" applyFill="1" applyBorder="1" applyAlignment="1">
      <alignment horizontal="right"/>
    </xf>
    <xf numFmtId="188" fontId="24" fillId="0" borderId="3" xfId="6" applyNumberFormat="1" applyFont="1" applyFill="1" applyBorder="1" applyAlignment="1">
      <alignment horizontal="right"/>
    </xf>
    <xf numFmtId="0" fontId="24" fillId="0" borderId="41" xfId="0" applyFont="1" applyFill="1" applyBorder="1" applyAlignment="1">
      <alignment horizontal="left"/>
    </xf>
    <xf numFmtId="0" fontId="22" fillId="0" borderId="42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right"/>
    </xf>
    <xf numFmtId="0" fontId="22" fillId="0" borderId="43" xfId="0" applyFont="1" applyFill="1" applyBorder="1" applyAlignment="1">
      <alignment horizontal="left"/>
    </xf>
    <xf numFmtId="0" fontId="22" fillId="0" borderId="44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center"/>
    </xf>
    <xf numFmtId="188" fontId="22" fillId="0" borderId="17" xfId="6" applyNumberFormat="1" applyFont="1" applyFill="1" applyBorder="1" applyAlignment="1">
      <alignment horizontal="right"/>
    </xf>
    <xf numFmtId="187" fontId="22" fillId="0" borderId="20" xfId="6" applyFont="1" applyFill="1" applyBorder="1" applyAlignment="1">
      <alignment horizontal="right"/>
    </xf>
    <xf numFmtId="0" fontId="22" fillId="0" borderId="20" xfId="0" applyFont="1" applyFill="1" applyBorder="1" applyAlignment="1">
      <alignment horizontal="center" vertical="center"/>
    </xf>
    <xf numFmtId="190" fontId="24" fillId="0" borderId="20" xfId="0" applyNumberFormat="1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24" fillId="0" borderId="20" xfId="0" quotePrefix="1" applyFont="1" applyFill="1" applyBorder="1" applyAlignment="1">
      <alignment horizontal="left" vertical="center"/>
    </xf>
    <xf numFmtId="190" fontId="24" fillId="0" borderId="20" xfId="0" applyNumberFormat="1" applyFont="1" applyFill="1" applyBorder="1" applyAlignment="1">
      <alignment horizontal="right" vertical="center"/>
    </xf>
    <xf numFmtId="0" fontId="22" fillId="0" borderId="45" xfId="0" applyFont="1" applyFill="1" applyBorder="1" applyAlignment="1">
      <alignment horizontal="left"/>
    </xf>
    <xf numFmtId="0" fontId="22" fillId="0" borderId="0" xfId="0" applyFont="1" applyFill="1" applyAlignment="1">
      <alignment horizontal="right" vertical="center"/>
    </xf>
    <xf numFmtId="190" fontId="22" fillId="0" borderId="0" xfId="0" applyNumberFormat="1" applyFont="1" applyFill="1" applyAlignment="1">
      <alignment horizontal="right" vertical="center"/>
    </xf>
    <xf numFmtId="188" fontId="22" fillId="0" borderId="0" xfId="6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centerContinuous" vertical="center"/>
    </xf>
    <xf numFmtId="187" fontId="22" fillId="0" borderId="0" xfId="6" applyFont="1" applyFill="1" applyAlignment="1">
      <alignment vertical="center"/>
    </xf>
    <xf numFmtId="187" fontId="24" fillId="0" borderId="36" xfId="6" applyFont="1" applyFill="1" applyBorder="1" applyAlignment="1">
      <alignment horizontal="centerContinuous" vertical="center"/>
    </xf>
    <xf numFmtId="0" fontId="24" fillId="0" borderId="14" xfId="0" quotePrefix="1" applyFont="1" applyFill="1" applyBorder="1" applyAlignment="1">
      <alignment horizontal="left" vertical="center"/>
    </xf>
    <xf numFmtId="190" fontId="22" fillId="0" borderId="7" xfId="0" applyNumberFormat="1" applyFont="1" applyFill="1" applyBorder="1" applyAlignment="1">
      <alignment vertical="center"/>
    </xf>
    <xf numFmtId="190" fontId="22" fillId="0" borderId="46" xfId="0" applyNumberFormat="1" applyFont="1" applyFill="1" applyBorder="1" applyAlignment="1">
      <alignment vertical="center"/>
    </xf>
    <xf numFmtId="190" fontId="22" fillId="0" borderId="17" xfId="0" applyNumberFormat="1" applyFont="1" applyFill="1" applyBorder="1" applyAlignment="1">
      <alignment horizontal="right" vertical="center"/>
    </xf>
    <xf numFmtId="190" fontId="22" fillId="0" borderId="14" xfId="0" applyNumberFormat="1" applyFont="1" applyFill="1" applyBorder="1" applyAlignment="1">
      <alignment horizontal="right" vertical="center"/>
    </xf>
    <xf numFmtId="187" fontId="24" fillId="0" borderId="2" xfId="6" applyFont="1" applyFill="1" applyBorder="1" applyAlignment="1">
      <alignment horizontal="centerContinuous" vertical="center"/>
    </xf>
    <xf numFmtId="3" fontId="22" fillId="0" borderId="39" xfId="12" applyNumberFormat="1" applyFont="1" applyFill="1" applyBorder="1" applyAlignment="1">
      <alignment vertical="center"/>
    </xf>
    <xf numFmtId="188" fontId="22" fillId="0" borderId="39" xfId="9" applyNumberFormat="1" applyFont="1" applyFill="1" applyBorder="1" applyAlignment="1"/>
    <xf numFmtId="188" fontId="22" fillId="0" borderId="39" xfId="12" applyNumberFormat="1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left"/>
    </xf>
    <xf numFmtId="0" fontId="24" fillId="0" borderId="44" xfId="0" applyFont="1" applyFill="1" applyBorder="1" applyAlignment="1">
      <alignment horizontal="left"/>
    </xf>
    <xf numFmtId="187" fontId="22" fillId="0" borderId="17" xfId="6" applyFont="1" applyFill="1" applyBorder="1" applyAlignment="1">
      <alignment horizontal="right"/>
    </xf>
    <xf numFmtId="0" fontId="22" fillId="0" borderId="39" xfId="0" applyFont="1" applyFill="1" applyBorder="1" applyAlignment="1">
      <alignment horizontal="right"/>
    </xf>
    <xf numFmtId="0" fontId="22" fillId="0" borderId="47" xfId="3" quotePrefix="1" applyFont="1" applyFill="1" applyBorder="1" applyAlignment="1">
      <alignment horizontal="left" vertical="center"/>
    </xf>
    <xf numFmtId="0" fontId="22" fillId="0" borderId="47" xfId="3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center"/>
    </xf>
    <xf numFmtId="187" fontId="22" fillId="0" borderId="39" xfId="6" applyFont="1" applyFill="1" applyBorder="1" applyAlignment="1">
      <alignment horizontal="right"/>
    </xf>
    <xf numFmtId="0" fontId="24" fillId="0" borderId="7" xfId="0" applyFont="1" applyFill="1" applyBorder="1" applyAlignment="1">
      <alignment horizontal="center"/>
    </xf>
    <xf numFmtId="188" fontId="24" fillId="0" borderId="7" xfId="6" applyNumberFormat="1" applyFont="1" applyFill="1" applyBorder="1" applyAlignment="1">
      <alignment horizontal="right"/>
    </xf>
    <xf numFmtId="188" fontId="22" fillId="0" borderId="13" xfId="6" applyNumberFormat="1" applyFont="1" applyFill="1" applyBorder="1" applyAlignment="1">
      <alignment horizontal="right"/>
    </xf>
    <xf numFmtId="0" fontId="22" fillId="0" borderId="5" xfId="0" applyFont="1" applyFill="1" applyBorder="1" applyAlignment="1">
      <alignment horizontal="center"/>
    </xf>
    <xf numFmtId="188" fontId="22" fillId="0" borderId="5" xfId="6" applyNumberFormat="1" applyFont="1" applyFill="1" applyBorder="1" applyAlignment="1">
      <alignment horizontal="right"/>
    </xf>
    <xf numFmtId="188" fontId="24" fillId="0" borderId="5" xfId="6" applyNumberFormat="1" applyFont="1" applyFill="1" applyBorder="1" applyAlignment="1">
      <alignment horizontal="right"/>
    </xf>
    <xf numFmtId="0" fontId="24" fillId="0" borderId="47" xfId="0" applyFont="1" applyFill="1" applyBorder="1" applyAlignment="1">
      <alignment horizontal="center"/>
    </xf>
    <xf numFmtId="188" fontId="24" fillId="0" borderId="47" xfId="6" applyNumberFormat="1" applyFont="1" applyFill="1" applyBorder="1" applyAlignment="1">
      <alignment horizontal="right"/>
    </xf>
    <xf numFmtId="0" fontId="24" fillId="0" borderId="7" xfId="0" applyFont="1" applyFill="1" applyBorder="1" applyAlignment="1">
      <alignment horizontal="left"/>
    </xf>
    <xf numFmtId="188" fontId="24" fillId="0" borderId="17" xfId="6" applyNumberFormat="1" applyFont="1" applyFill="1" applyBorder="1" applyAlignment="1">
      <alignment horizontal="right"/>
    </xf>
    <xf numFmtId="0" fontId="22" fillId="0" borderId="11" xfId="0" applyFont="1" applyFill="1" applyBorder="1" applyAlignment="1">
      <alignment horizontal="center"/>
    </xf>
    <xf numFmtId="188" fontId="22" fillId="0" borderId="11" xfId="6" applyNumberFormat="1" applyFont="1" applyFill="1" applyBorder="1" applyAlignment="1">
      <alignment horizontal="right"/>
    </xf>
    <xf numFmtId="188" fontId="24" fillId="0" borderId="11" xfId="6" applyNumberFormat="1" applyFont="1" applyFill="1" applyBorder="1" applyAlignment="1">
      <alignment horizontal="right"/>
    </xf>
    <xf numFmtId="0" fontId="22" fillId="0" borderId="47" xfId="0" applyFont="1" applyFill="1" applyBorder="1" applyAlignment="1">
      <alignment horizontal="left"/>
    </xf>
    <xf numFmtId="43" fontId="22" fillId="0" borderId="39" xfId="9" applyNumberFormat="1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/>
    </xf>
    <xf numFmtId="190" fontId="24" fillId="0" borderId="17" xfId="0" applyNumberFormat="1" applyFont="1" applyFill="1" applyBorder="1" applyAlignment="1">
      <alignment vertical="center"/>
    </xf>
    <xf numFmtId="190" fontId="24" fillId="0" borderId="17" xfId="0" applyNumberFormat="1" applyFont="1" applyFill="1" applyBorder="1" applyAlignment="1">
      <alignment horizontal="right" vertical="center"/>
    </xf>
    <xf numFmtId="187" fontId="22" fillId="0" borderId="13" xfId="6" applyFont="1" applyFill="1" applyBorder="1" applyAlignment="1">
      <alignment horizontal="right"/>
    </xf>
    <xf numFmtId="2" fontId="24" fillId="0" borderId="1" xfId="0" quotePrefix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right" vertical="center"/>
    </xf>
    <xf numFmtId="38" fontId="24" fillId="0" borderId="2" xfId="6" applyNumberFormat="1" applyFont="1" applyFill="1" applyBorder="1" applyAlignment="1">
      <alignment horizontal="right" vertical="center"/>
    </xf>
    <xf numFmtId="0" fontId="24" fillId="0" borderId="16" xfId="0" quotePrefix="1" applyFont="1" applyFill="1" applyBorder="1" applyAlignment="1">
      <alignment horizontal="left" vertical="center"/>
    </xf>
    <xf numFmtId="0" fontId="24" fillId="0" borderId="18" xfId="0" quotePrefix="1" applyFont="1" applyFill="1" applyBorder="1" applyAlignment="1">
      <alignment horizontal="left" vertical="center"/>
    </xf>
    <xf numFmtId="2" fontId="24" fillId="0" borderId="18" xfId="0" quotePrefix="1" applyNumberFormat="1" applyFont="1" applyFill="1" applyBorder="1" applyAlignment="1">
      <alignment vertical="center"/>
    </xf>
    <xf numFmtId="0" fontId="24" fillId="0" borderId="18" xfId="0" quotePrefix="1" applyFont="1" applyFill="1" applyBorder="1" applyAlignment="1">
      <alignment vertical="center"/>
    </xf>
    <xf numFmtId="0" fontId="50" fillId="0" borderId="36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vertical="center"/>
    </xf>
    <xf numFmtId="187" fontId="22" fillId="0" borderId="18" xfId="6" applyFont="1" applyFill="1" applyBorder="1" applyAlignment="1">
      <alignment vertical="center"/>
    </xf>
    <xf numFmtId="0" fontId="24" fillId="0" borderId="18" xfId="0" applyFont="1" applyFill="1" applyBorder="1" applyAlignment="1">
      <alignment horizontal="left" vertical="center"/>
    </xf>
    <xf numFmtId="0" fontId="50" fillId="0" borderId="36" xfId="0" quotePrefix="1" applyFont="1" applyFill="1" applyBorder="1" applyAlignment="1">
      <alignment horizontal="right" vertical="center"/>
    </xf>
    <xf numFmtId="40" fontId="24" fillId="0" borderId="18" xfId="6" applyNumberFormat="1" applyFont="1" applyFill="1" applyBorder="1" applyAlignment="1">
      <alignment horizontal="right" vertical="center"/>
    </xf>
    <xf numFmtId="38" fontId="24" fillId="0" borderId="36" xfId="6" applyNumberFormat="1" applyFont="1" applyFill="1" applyBorder="1" applyAlignment="1">
      <alignment horizontal="right" vertical="center"/>
    </xf>
    <xf numFmtId="0" fontId="24" fillId="0" borderId="0" xfId="5" quotePrefix="1" applyFont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9" fontId="24" fillId="0" borderId="1" xfId="0" applyNumberFormat="1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left" vertical="center"/>
    </xf>
    <xf numFmtId="0" fontId="22" fillId="0" borderId="1" xfId="0" quotePrefix="1" applyFont="1" applyBorder="1" applyAlignment="1">
      <alignment horizontal="left" vertical="center"/>
    </xf>
    <xf numFmtId="38" fontId="22" fillId="0" borderId="2" xfId="6" applyNumberFormat="1" applyFont="1" applyBorder="1" applyAlignment="1">
      <alignment horizontal="center" vertical="center"/>
    </xf>
    <xf numFmtId="191" fontId="22" fillId="0" borderId="22" xfId="0" applyNumberFormat="1" applyFont="1" applyFill="1" applyBorder="1" applyAlignment="1">
      <alignment vertical="center"/>
    </xf>
    <xf numFmtId="3" fontId="22" fillId="0" borderId="22" xfId="0" applyNumberFormat="1" applyFont="1" applyFill="1" applyBorder="1" applyAlignment="1">
      <alignment vertical="center"/>
    </xf>
    <xf numFmtId="3" fontId="22" fillId="0" borderId="9" xfId="0" applyNumberFormat="1" applyFont="1" applyFill="1" applyBorder="1" applyAlignment="1">
      <alignment vertical="center"/>
    </xf>
    <xf numFmtId="38" fontId="24" fillId="0" borderId="18" xfId="6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43" fontId="22" fillId="0" borderId="18" xfId="0" quotePrefix="1" applyNumberFormat="1" applyFont="1" applyBorder="1" applyAlignment="1">
      <alignment horizontal="left" vertical="center"/>
    </xf>
    <xf numFmtId="0" fontId="22" fillId="0" borderId="18" xfId="0" applyFont="1" applyBorder="1" applyAlignment="1">
      <alignment vertical="center"/>
    </xf>
    <xf numFmtId="0" fontId="24" fillId="3" borderId="36" xfId="0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38" fontId="22" fillId="0" borderId="18" xfId="6" applyNumberFormat="1" applyFont="1" applyBorder="1" applyAlignment="1">
      <alignment horizontal="left" vertical="center"/>
    </xf>
    <xf numFmtId="38" fontId="22" fillId="0" borderId="36" xfId="6" quotePrefix="1" applyNumberFormat="1" applyFont="1" applyBorder="1" applyAlignment="1">
      <alignment horizontal="right" vertical="center"/>
    </xf>
    <xf numFmtId="0" fontId="22" fillId="0" borderId="18" xfId="0" quotePrefix="1" applyFont="1" applyBorder="1" applyAlignment="1">
      <alignment horizontal="left" vertical="center"/>
    </xf>
    <xf numFmtId="38" fontId="22" fillId="0" borderId="36" xfId="6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/>
    </xf>
    <xf numFmtId="38" fontId="22" fillId="0" borderId="36" xfId="6" applyNumberFormat="1" applyFont="1" applyBorder="1" applyAlignment="1">
      <alignment vertical="center"/>
    </xf>
    <xf numFmtId="38" fontId="22" fillId="0" borderId="18" xfId="6" applyNumberFormat="1" applyFont="1" applyBorder="1" applyAlignment="1">
      <alignment horizontal="right" vertical="center"/>
    </xf>
    <xf numFmtId="0" fontId="22" fillId="0" borderId="18" xfId="4" applyFont="1" applyBorder="1" applyAlignment="1">
      <alignment horizontal="left" vertical="center"/>
    </xf>
    <xf numFmtId="0" fontId="24" fillId="0" borderId="18" xfId="4" applyFont="1" applyBorder="1" applyAlignment="1">
      <alignment horizontal="left" vertical="center"/>
    </xf>
    <xf numFmtId="17" fontId="23" fillId="0" borderId="18" xfId="4" applyNumberFormat="1" applyFont="1" applyBorder="1" applyAlignment="1">
      <alignment horizontal="left" vertical="center"/>
    </xf>
    <xf numFmtId="17" fontId="24" fillId="0" borderId="18" xfId="4" applyNumberFormat="1" applyFont="1" applyBorder="1" applyAlignment="1">
      <alignment vertical="center"/>
    </xf>
    <xf numFmtId="38" fontId="22" fillId="0" borderId="18" xfId="2" applyNumberFormat="1" applyFont="1" applyBorder="1" applyAlignment="1">
      <alignment horizontal="left" vertical="center"/>
    </xf>
    <xf numFmtId="195" fontId="24" fillId="0" borderId="36" xfId="6" quotePrefix="1" applyNumberFormat="1" applyFont="1" applyBorder="1" applyAlignment="1">
      <alignment horizontal="left" vertical="center"/>
    </xf>
    <xf numFmtId="49" fontId="24" fillId="0" borderId="18" xfId="0" applyNumberFormat="1" applyFont="1" applyFill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8" fontId="24" fillId="0" borderId="8" xfId="6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2" fontId="24" fillId="2" borderId="16" xfId="0" quotePrefix="1" applyNumberFormat="1" applyFont="1" applyFill="1" applyBorder="1" applyAlignment="1">
      <alignment vertical="center"/>
    </xf>
    <xf numFmtId="2" fontId="24" fillId="2" borderId="18" xfId="0" applyNumberFormat="1" applyFont="1" applyFill="1" applyBorder="1" applyAlignment="1">
      <alignment vertical="center"/>
    </xf>
    <xf numFmtId="0" fontId="25" fillId="0" borderId="18" xfId="0" applyFont="1" applyBorder="1" applyAlignment="1">
      <alignment vertical="center"/>
    </xf>
    <xf numFmtId="38" fontId="24" fillId="0" borderId="48" xfId="6" applyNumberFormat="1" applyFont="1" applyFill="1" applyBorder="1" applyAlignment="1">
      <alignment vertical="center"/>
    </xf>
    <xf numFmtId="38" fontId="29" fillId="0" borderId="48" xfId="6" applyNumberFormat="1" applyFont="1" applyFill="1" applyBorder="1" applyAlignment="1">
      <alignment vertical="center"/>
    </xf>
    <xf numFmtId="3" fontId="22" fillId="0" borderId="36" xfId="0" applyNumberFormat="1" applyFont="1" applyFill="1" applyBorder="1" applyAlignment="1">
      <alignment vertical="center"/>
    </xf>
    <xf numFmtId="0" fontId="24" fillId="0" borderId="36" xfId="0" quotePrefix="1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2" fontId="24" fillId="0" borderId="18" xfId="0" quotePrefix="1" applyNumberFormat="1" applyFont="1" applyFill="1" applyBorder="1" applyAlignment="1">
      <alignment horizontal="center" vertical="center"/>
    </xf>
    <xf numFmtId="0" fontId="32" fillId="0" borderId="16" xfId="0" applyFont="1" applyBorder="1" applyAlignment="1" applyProtection="1">
      <alignment horizontal="center" vertical="center"/>
      <protection locked="0"/>
    </xf>
    <xf numFmtId="188" fontId="49" fillId="0" borderId="20" xfId="9" applyNumberFormat="1" applyFont="1" applyFill="1" applyBorder="1" applyAlignment="1"/>
    <xf numFmtId="190" fontId="24" fillId="0" borderId="20" xfId="0" applyNumberFormat="1" applyFont="1" applyBorder="1" applyAlignment="1">
      <alignment vertical="center"/>
    </xf>
    <xf numFmtId="190" fontId="24" fillId="0" borderId="20" xfId="0" applyNumberFormat="1" applyFont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190" fontId="24" fillId="0" borderId="15" xfId="0" applyNumberFormat="1" applyFont="1" applyBorder="1" applyAlignment="1">
      <alignment vertical="center"/>
    </xf>
    <xf numFmtId="190" fontId="24" fillId="0" borderId="15" xfId="0" applyNumberFormat="1" applyFont="1" applyBorder="1" applyAlignment="1">
      <alignment horizontal="right" vertical="center"/>
    </xf>
    <xf numFmtId="43" fontId="49" fillId="0" borderId="20" xfId="9" applyNumberFormat="1" applyFont="1" applyFill="1" applyBorder="1" applyAlignment="1"/>
    <xf numFmtId="188" fontId="49" fillId="0" borderId="3" xfId="6" applyNumberFormat="1" applyFont="1" applyFill="1" applyBorder="1" applyAlignment="1">
      <alignment horizontal="right"/>
    </xf>
    <xf numFmtId="0" fontId="24" fillId="0" borderId="18" xfId="0" applyFont="1" applyFill="1" applyBorder="1" applyAlignment="1">
      <alignment horizontal="center" vertical="center"/>
    </xf>
    <xf numFmtId="38" fontId="24" fillId="0" borderId="18" xfId="0" applyNumberFormat="1" applyFont="1" applyFill="1" applyBorder="1" applyAlignment="1">
      <alignment horizontal="center" vertical="center"/>
    </xf>
    <xf numFmtId="38" fontId="24" fillId="0" borderId="18" xfId="0" applyNumberFormat="1" applyFont="1" applyFill="1" applyBorder="1" applyAlignment="1">
      <alignment horizontal="left" vertical="center"/>
    </xf>
    <xf numFmtId="49" fontId="24" fillId="0" borderId="18" xfId="0" quotePrefix="1" applyNumberFormat="1" applyFont="1" applyFill="1" applyBorder="1" applyAlignment="1">
      <alignment horizontal="left" vertical="center"/>
    </xf>
    <xf numFmtId="0" fontId="22" fillId="0" borderId="18" xfId="0" applyFont="1" applyFill="1" applyBorder="1" applyAlignment="1">
      <alignment vertical="center"/>
    </xf>
    <xf numFmtId="0" fontId="24" fillId="0" borderId="39" xfId="9" applyFont="1" applyFill="1" applyBorder="1" applyAlignment="1">
      <alignment horizontal="center"/>
    </xf>
    <xf numFmtId="0" fontId="22" fillId="0" borderId="47" xfId="12" applyFont="1" applyFill="1" applyBorder="1" applyAlignment="1">
      <alignment horizontal="left" vertical="center"/>
    </xf>
    <xf numFmtId="2" fontId="45" fillId="0" borderId="18" xfId="0" quotePrefix="1" applyNumberFormat="1" applyFont="1" applyFill="1" applyBorder="1" applyAlignment="1">
      <alignment vertical="center"/>
    </xf>
    <xf numFmtId="0" fontId="22" fillId="0" borderId="5" xfId="0" quotePrefix="1" applyFont="1" applyFill="1" applyBorder="1" applyAlignment="1">
      <alignment horizontal="center" vertical="center"/>
    </xf>
    <xf numFmtId="190" fontId="24" fillId="0" borderId="15" xfId="0" applyNumberFormat="1" applyFont="1" applyFill="1" applyBorder="1" applyAlignment="1">
      <alignment vertical="center"/>
    </xf>
    <xf numFmtId="0" fontId="49" fillId="0" borderId="20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20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left"/>
    </xf>
    <xf numFmtId="188" fontId="52" fillId="0" borderId="20" xfId="6" applyNumberFormat="1" applyFont="1" applyFill="1" applyBorder="1" applyAlignment="1"/>
    <xf numFmtId="0" fontId="53" fillId="0" borderId="0" xfId="0" applyFont="1" applyFill="1" applyAlignment="1">
      <alignment horizontal="center"/>
    </xf>
    <xf numFmtId="0" fontId="49" fillId="0" borderId="20" xfId="9" applyFont="1" applyFill="1" applyBorder="1" applyAlignment="1">
      <alignment horizontal="center"/>
    </xf>
    <xf numFmtId="0" fontId="49" fillId="0" borderId="3" xfId="12" applyFont="1" applyFill="1" applyBorder="1" applyAlignment="1">
      <alignment horizontal="left" vertical="center"/>
    </xf>
    <xf numFmtId="0" fontId="51" fillId="0" borderId="0" xfId="0" applyFont="1" applyFill="1" applyBorder="1"/>
    <xf numFmtId="0" fontId="49" fillId="0" borderId="40" xfId="0" applyFont="1" applyFill="1" applyBorder="1" applyAlignment="1">
      <alignment horizontal="left"/>
    </xf>
    <xf numFmtId="0" fontId="49" fillId="0" borderId="41" xfId="0" applyFont="1" applyFill="1" applyBorder="1" applyAlignment="1">
      <alignment horizontal="left"/>
    </xf>
    <xf numFmtId="188" fontId="49" fillId="0" borderId="45" xfId="9" applyNumberFormat="1" applyFont="1" applyFill="1" applyBorder="1" applyAlignment="1"/>
    <xf numFmtId="0" fontId="49" fillId="0" borderId="20" xfId="0" applyFont="1" applyFill="1" applyBorder="1" applyAlignment="1">
      <alignment horizontal="right"/>
    </xf>
    <xf numFmtId="0" fontId="54" fillId="0" borderId="45" xfId="0" applyFont="1" applyFill="1" applyBorder="1" applyAlignment="1">
      <alignment horizontal="left"/>
    </xf>
    <xf numFmtId="0" fontId="54" fillId="0" borderId="3" xfId="0" applyFont="1" applyFill="1" applyBorder="1" applyAlignment="1">
      <alignment horizontal="left"/>
    </xf>
    <xf numFmtId="0" fontId="52" fillId="0" borderId="45" xfId="0" applyFont="1" applyFill="1" applyBorder="1" applyAlignment="1">
      <alignment horizontal="left"/>
    </xf>
    <xf numFmtId="0" fontId="53" fillId="0" borderId="20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188" fontId="52" fillId="0" borderId="20" xfId="9" applyNumberFormat="1" applyFont="1" applyFill="1" applyBorder="1" applyAlignment="1"/>
    <xf numFmtId="43" fontId="52" fillId="0" borderId="20" xfId="9" applyNumberFormat="1" applyFont="1" applyFill="1" applyBorder="1" applyAlignment="1"/>
    <xf numFmtId="0" fontId="52" fillId="0" borderId="7" xfId="0" applyFont="1" applyBorder="1" applyAlignment="1">
      <alignment horizontal="left" vertical="center"/>
    </xf>
    <xf numFmtId="188" fontId="52" fillId="0" borderId="20" xfId="6" applyNumberFormat="1" applyFont="1" applyBorder="1" applyAlignment="1"/>
    <xf numFmtId="3" fontId="49" fillId="0" borderId="20" xfId="12" applyNumberFormat="1" applyFont="1" applyFill="1" applyBorder="1" applyAlignment="1">
      <alignment vertical="center"/>
    </xf>
    <xf numFmtId="188" fontId="49" fillId="0" borderId="20" xfId="6" applyNumberFormat="1" applyFont="1" applyFill="1" applyBorder="1" applyAlignment="1">
      <alignment horizontal="right"/>
    </xf>
    <xf numFmtId="190" fontId="52" fillId="0" borderId="20" xfId="0" applyNumberFormat="1" applyFont="1" applyFill="1" applyBorder="1" applyAlignment="1">
      <alignment vertical="center"/>
    </xf>
    <xf numFmtId="188" fontId="52" fillId="0" borderId="20" xfId="6" applyNumberFormat="1" applyFont="1" applyFill="1" applyBorder="1" applyAlignment="1">
      <alignment horizontal="right"/>
    </xf>
    <xf numFmtId="187" fontId="52" fillId="0" borderId="20" xfId="6" applyFont="1" applyFill="1" applyBorder="1" applyAlignment="1">
      <alignment horizontal="right"/>
    </xf>
    <xf numFmtId="187" fontId="52" fillId="0" borderId="20" xfId="6" applyFont="1" applyFill="1" applyBorder="1" applyAlignment="1">
      <alignment horizontal="center"/>
    </xf>
    <xf numFmtId="188" fontId="49" fillId="0" borderId="20" xfId="12" applyNumberFormat="1" applyFont="1" applyFill="1" applyBorder="1" applyAlignment="1">
      <alignment vertical="center"/>
    </xf>
    <xf numFmtId="188" fontId="50" fillId="0" borderId="20" xfId="6" applyNumberFormat="1" applyFont="1" applyFill="1" applyBorder="1" applyAlignment="1">
      <alignment horizontal="right"/>
    </xf>
    <xf numFmtId="0" fontId="54" fillId="0" borderId="11" xfId="9" applyFont="1" applyFill="1" applyBorder="1" applyAlignment="1">
      <alignment horizontal="center"/>
    </xf>
    <xf numFmtId="0" fontId="52" fillId="0" borderId="4" xfId="12" applyFont="1" applyFill="1" applyBorder="1" applyAlignment="1">
      <alignment horizontal="left" vertical="center"/>
    </xf>
    <xf numFmtId="3" fontId="52" fillId="0" borderId="39" xfId="12" applyNumberFormat="1" applyFont="1" applyFill="1" applyBorder="1" applyAlignment="1">
      <alignment vertical="center"/>
    </xf>
    <xf numFmtId="188" fontId="52" fillId="0" borderId="39" xfId="9" applyNumberFormat="1" applyFont="1" applyFill="1" applyBorder="1" applyAlignment="1"/>
    <xf numFmtId="188" fontId="52" fillId="0" borderId="39" xfId="12" applyNumberFormat="1" applyFont="1" applyFill="1" applyBorder="1" applyAlignment="1">
      <alignment vertical="center"/>
    </xf>
    <xf numFmtId="188" fontId="52" fillId="0" borderId="39" xfId="6" applyNumberFormat="1" applyFont="1" applyFill="1" applyBorder="1" applyAlignment="1"/>
    <xf numFmtId="0" fontId="53" fillId="0" borderId="0" xfId="0" applyFont="1" applyFill="1" applyBorder="1"/>
    <xf numFmtId="0" fontId="22" fillId="0" borderId="0" xfId="0" applyFont="1" applyAlignment="1"/>
    <xf numFmtId="0" fontId="22" fillId="10" borderId="20" xfId="0" applyFont="1" applyFill="1" applyBorder="1" applyAlignment="1">
      <alignment horizontal="center"/>
    </xf>
    <xf numFmtId="0" fontId="49" fillId="10" borderId="20" xfId="12" applyFont="1" applyFill="1" applyBorder="1" applyAlignment="1">
      <alignment horizontal="center" vertical="center"/>
    </xf>
    <xf numFmtId="0" fontId="24" fillId="10" borderId="18" xfId="0" quotePrefix="1" applyFont="1" applyFill="1" applyBorder="1" applyAlignment="1">
      <alignment vertical="center"/>
    </xf>
    <xf numFmtId="0" fontId="24" fillId="10" borderId="18" xfId="0" applyFont="1" applyFill="1" applyBorder="1" applyAlignment="1">
      <alignment vertical="center"/>
    </xf>
    <xf numFmtId="0" fontId="24" fillId="10" borderId="1" xfId="0" applyFont="1" applyFill="1" applyBorder="1" applyAlignment="1">
      <alignment horizontal="left" vertical="center"/>
    </xf>
    <xf numFmtId="38" fontId="24" fillId="10" borderId="0" xfId="6" applyNumberFormat="1" applyFont="1" applyFill="1" applyBorder="1" applyAlignment="1">
      <alignment vertical="center"/>
    </xf>
    <xf numFmtId="0" fontId="22" fillId="10" borderId="17" xfId="0" applyFont="1" applyFill="1" applyBorder="1" applyAlignment="1">
      <alignment vertical="center"/>
    </xf>
    <xf numFmtId="190" fontId="22" fillId="10" borderId="7" xfId="0" applyNumberFormat="1" applyFont="1" applyFill="1" applyBorder="1" applyAlignment="1">
      <alignment vertical="center"/>
    </xf>
    <xf numFmtId="0" fontId="22" fillId="10" borderId="20" xfId="0" applyFont="1" applyFill="1" applyBorder="1" applyAlignment="1">
      <alignment vertical="center"/>
    </xf>
    <xf numFmtId="190" fontId="22" fillId="10" borderId="20" xfId="0" applyNumberFormat="1" applyFont="1" applyFill="1" applyBorder="1" applyAlignment="1">
      <alignment vertical="center"/>
    </xf>
    <xf numFmtId="0" fontId="24" fillId="10" borderId="20" xfId="0" applyFont="1" applyFill="1" applyBorder="1" applyAlignment="1">
      <alignment horizontal="center"/>
    </xf>
    <xf numFmtId="0" fontId="24" fillId="10" borderId="20" xfId="12" applyFont="1" applyFill="1" applyBorder="1" applyAlignment="1">
      <alignment horizontal="center" vertical="center"/>
    </xf>
    <xf numFmtId="0" fontId="22" fillId="10" borderId="20" xfId="12" applyFont="1" applyFill="1" applyBorder="1" applyAlignment="1">
      <alignment horizontal="center" vertical="center"/>
    </xf>
    <xf numFmtId="0" fontId="22" fillId="10" borderId="39" xfId="12" applyFont="1" applyFill="1" applyBorder="1" applyAlignment="1">
      <alignment horizontal="center" vertical="center"/>
    </xf>
    <xf numFmtId="0" fontId="52" fillId="10" borderId="39" xfId="12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39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/>
    </xf>
    <xf numFmtId="0" fontId="22" fillId="10" borderId="45" xfId="0" applyFont="1" applyFill="1" applyBorder="1" applyAlignment="1">
      <alignment horizontal="center"/>
    </xf>
    <xf numFmtId="0" fontId="24" fillId="10" borderId="45" xfId="0" applyFont="1" applyFill="1" applyBorder="1" applyAlignment="1">
      <alignment horizontal="center"/>
    </xf>
    <xf numFmtId="0" fontId="49" fillId="10" borderId="20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  <xf numFmtId="0" fontId="52" fillId="10" borderId="20" xfId="0" applyFont="1" applyFill="1" applyBorder="1" applyAlignment="1">
      <alignment horizontal="center"/>
    </xf>
    <xf numFmtId="190" fontId="52" fillId="10" borderId="20" xfId="0" applyNumberFormat="1" applyFont="1" applyFill="1" applyBorder="1" applyAlignment="1">
      <alignment vertical="center"/>
    </xf>
    <xf numFmtId="0" fontId="52" fillId="10" borderId="15" xfId="0" applyFont="1" applyFill="1" applyBorder="1" applyAlignment="1">
      <alignment horizontal="center"/>
    </xf>
    <xf numFmtId="0" fontId="22" fillId="10" borderId="20" xfId="0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190" fontId="24" fillId="10" borderId="20" xfId="0" applyNumberFormat="1" applyFont="1" applyFill="1" applyBorder="1" applyAlignment="1">
      <alignment vertical="center"/>
    </xf>
    <xf numFmtId="0" fontId="24" fillId="10" borderId="17" xfId="0" applyFont="1" applyFill="1" applyBorder="1" applyAlignment="1">
      <alignment horizontal="center" vertical="center"/>
    </xf>
    <xf numFmtId="190" fontId="24" fillId="10" borderId="17" xfId="0" applyNumberFormat="1" applyFont="1" applyFill="1" applyBorder="1" applyAlignment="1">
      <alignment vertical="center"/>
    </xf>
    <xf numFmtId="0" fontId="24" fillId="10" borderId="15" xfId="0" applyFont="1" applyFill="1" applyBorder="1" applyAlignment="1">
      <alignment horizontal="center" vertical="center"/>
    </xf>
    <xf numFmtId="190" fontId="24" fillId="10" borderId="15" xfId="0" applyNumberFormat="1" applyFont="1" applyFill="1" applyBorder="1" applyAlignment="1">
      <alignment vertical="center"/>
    </xf>
    <xf numFmtId="0" fontId="22" fillId="10" borderId="0" xfId="0" applyFont="1" applyFill="1" applyAlignment="1">
      <alignment vertical="center"/>
    </xf>
    <xf numFmtId="187" fontId="22" fillId="10" borderId="0" xfId="6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22" fillId="0" borderId="18" xfId="4" applyFont="1" applyBorder="1" applyAlignment="1">
      <alignment horizontal="left" vertical="center"/>
    </xf>
    <xf numFmtId="0" fontId="22" fillId="0" borderId="36" xfId="4" applyFont="1" applyBorder="1" applyAlignment="1">
      <alignment horizontal="left" vertical="center"/>
    </xf>
    <xf numFmtId="38" fontId="24" fillId="0" borderId="19" xfId="6" applyNumberFormat="1" applyFont="1" applyFill="1" applyBorder="1" applyAlignment="1">
      <alignment horizontal="center" vertical="center"/>
    </xf>
    <xf numFmtId="38" fontId="24" fillId="0" borderId="1" xfId="6" applyNumberFormat="1" applyFont="1" applyFill="1" applyBorder="1" applyAlignment="1">
      <alignment horizontal="center" vertical="center"/>
    </xf>
    <xf numFmtId="38" fontId="24" fillId="0" borderId="2" xfId="6" applyNumberFormat="1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6" xfId="0" quotePrefix="1" applyFont="1" applyFill="1" applyBorder="1" applyAlignment="1">
      <alignment horizontal="left" vertical="center"/>
    </xf>
    <xf numFmtId="0" fontId="24" fillId="0" borderId="18" xfId="0" quotePrefix="1" applyFont="1" applyFill="1" applyBorder="1" applyAlignment="1">
      <alignment horizontal="left" vertical="center"/>
    </xf>
    <xf numFmtId="0" fontId="32" fillId="0" borderId="1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54" fillId="0" borderId="46" xfId="0" applyFont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187" fontId="24" fillId="0" borderId="8" xfId="6" applyFont="1" applyFill="1" applyBorder="1" applyAlignment="1">
      <alignment horizontal="center" vertical="center"/>
    </xf>
    <xf numFmtId="187" fontId="24" fillId="0" borderId="25" xfId="6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left"/>
    </xf>
    <xf numFmtId="0" fontId="24" fillId="0" borderId="49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 vertical="center"/>
    </xf>
    <xf numFmtId="0" fontId="22" fillId="0" borderId="45" xfId="3" quotePrefix="1" applyFont="1" applyFill="1" applyBorder="1" applyAlignment="1">
      <alignment horizontal="left" vertical="center"/>
    </xf>
    <xf numFmtId="0" fontId="22" fillId="0" borderId="49" xfId="3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4" fillId="0" borderId="23" xfId="0" quotePrefix="1" applyFont="1" applyFill="1" applyBorder="1" applyAlignment="1">
      <alignment horizontal="left" vertical="center"/>
    </xf>
    <xf numFmtId="0" fontId="24" fillId="0" borderId="1" xfId="0" quotePrefix="1" applyFont="1" applyFill="1" applyBorder="1" applyAlignment="1">
      <alignment horizontal="left" vertical="center"/>
    </xf>
    <xf numFmtId="0" fontId="24" fillId="10" borderId="8" xfId="0" applyFont="1" applyFill="1" applyBorder="1" applyAlignment="1">
      <alignment horizontal="center" vertical="center"/>
    </xf>
    <xf numFmtId="0" fontId="24" fillId="10" borderId="2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43" fontId="4" fillId="0" borderId="23" xfId="7" applyNumberFormat="1" applyFont="1" applyBorder="1" applyAlignment="1">
      <alignment horizontal="center"/>
    </xf>
    <xf numFmtId="43" fontId="4" fillId="0" borderId="0" xfId="7" applyNumberFormat="1" applyFont="1" applyBorder="1" applyAlignment="1">
      <alignment horizontal="center"/>
    </xf>
    <xf numFmtId="43" fontId="4" fillId="0" borderId="24" xfId="7" applyNumberFormat="1" applyFont="1" applyBorder="1" applyAlignment="1">
      <alignment horizontal="center"/>
    </xf>
    <xf numFmtId="17" fontId="40" fillId="0" borderId="37" xfId="10" quotePrefix="1" applyNumberFormat="1" applyFont="1" applyBorder="1" applyAlignment="1">
      <alignment horizontal="center"/>
    </xf>
    <xf numFmtId="0" fontId="4" fillId="6" borderId="50" xfId="10" applyNumberFormat="1" applyFont="1" applyFill="1" applyBorder="1" applyAlignment="1">
      <alignment horizontal="center"/>
    </xf>
    <xf numFmtId="0" fontId="4" fillId="6" borderId="51" xfId="10" applyNumberFormat="1" applyFont="1" applyFill="1" applyBorder="1" applyAlignment="1">
      <alignment horizontal="center"/>
    </xf>
    <xf numFmtId="43" fontId="4" fillId="6" borderId="50" xfId="7" applyNumberFormat="1" applyFont="1" applyFill="1" applyBorder="1" applyAlignment="1">
      <alignment horizontal="center"/>
    </xf>
    <xf numFmtId="43" fontId="4" fillId="6" borderId="51" xfId="7" applyNumberFormat="1" applyFont="1" applyFill="1" applyBorder="1" applyAlignment="1">
      <alignment horizontal="center"/>
    </xf>
    <xf numFmtId="43" fontId="4" fillId="6" borderId="52" xfId="7" applyNumberFormat="1" applyFont="1" applyFill="1" applyBorder="1" applyAlignment="1">
      <alignment horizontal="center"/>
    </xf>
    <xf numFmtId="43" fontId="6" fillId="0" borderId="23" xfId="7" applyNumberFormat="1" applyFont="1" applyBorder="1" applyAlignment="1">
      <alignment horizontal="left" vertical="top"/>
    </xf>
    <xf numFmtId="43" fontId="6" fillId="0" borderId="0" xfId="7" applyNumberFormat="1" applyFont="1" applyAlignment="1">
      <alignment horizontal="left" vertical="top"/>
    </xf>
    <xf numFmtId="43" fontId="4" fillId="0" borderId="0" xfId="7" applyNumberFormat="1" applyFont="1" applyAlignment="1">
      <alignment vertical="center"/>
    </xf>
  </cellXfs>
  <cellStyles count="14">
    <cellStyle name="Comma 4" xfId="1"/>
    <cellStyle name="Comma_แบบตารางใหม่" xfId="2"/>
    <cellStyle name="Normal 2" xfId="3"/>
    <cellStyle name="Normal_แบบตารางใหม่" xfId="4"/>
    <cellStyle name="Normal_แบบตารางใหม่_54-7919 &amp; ข 157-กค-54 -รพ.ท่าตูม" xfId="5"/>
    <cellStyle name="เครื่องหมายจุลภาค" xfId="6" builtinId="3"/>
    <cellStyle name="เครื่องหมายจุลภาค 2 2 2" xfId="7"/>
    <cellStyle name="เครื่องหมายจุลภาค 7" xfId="8"/>
    <cellStyle name="ดี" xfId="9" builtinId="26"/>
    <cellStyle name="ปกติ" xfId="0" builtinId="0"/>
    <cellStyle name="ปกติ 2 2" xfId="10"/>
    <cellStyle name="ปกติ 2 3" xfId="11"/>
    <cellStyle name="ปกติ 3" xfId="12"/>
    <cellStyle name="ปกติ_51-8719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</xdr:row>
      <xdr:rowOff>76200</xdr:rowOff>
    </xdr:from>
    <xdr:to>
      <xdr:col>1</xdr:col>
      <xdr:colOff>276225</xdr:colOff>
      <xdr:row>3</xdr:row>
      <xdr:rowOff>190500</xdr:rowOff>
    </xdr:to>
    <xdr:sp macro="" textlink="">
      <xdr:nvSpPr>
        <xdr:cNvPr id="35423" name="Rectangle 1"/>
        <xdr:cNvSpPr>
          <a:spLocks noChangeArrowheads="1"/>
        </xdr:cNvSpPr>
      </xdr:nvSpPr>
      <xdr:spPr bwMode="auto">
        <a:xfrm>
          <a:off x="333375" y="10096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4</xdr:row>
      <xdr:rowOff>76200</xdr:rowOff>
    </xdr:from>
    <xdr:to>
      <xdr:col>1</xdr:col>
      <xdr:colOff>276225</xdr:colOff>
      <xdr:row>4</xdr:row>
      <xdr:rowOff>190500</xdr:rowOff>
    </xdr:to>
    <xdr:sp macro="" textlink="">
      <xdr:nvSpPr>
        <xdr:cNvPr id="35424" name="Rectangle 2"/>
        <xdr:cNvSpPr>
          <a:spLocks noChangeArrowheads="1"/>
        </xdr:cNvSpPr>
      </xdr:nvSpPr>
      <xdr:spPr bwMode="auto">
        <a:xfrm>
          <a:off x="333375" y="12858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</xdr:row>
      <xdr:rowOff>76200</xdr:rowOff>
    </xdr:from>
    <xdr:to>
      <xdr:col>1</xdr:col>
      <xdr:colOff>276225</xdr:colOff>
      <xdr:row>5</xdr:row>
      <xdr:rowOff>190500</xdr:rowOff>
    </xdr:to>
    <xdr:sp macro="" textlink="">
      <xdr:nvSpPr>
        <xdr:cNvPr id="35425" name="Rectangle 3"/>
        <xdr:cNvSpPr>
          <a:spLocks noChangeArrowheads="1"/>
        </xdr:cNvSpPr>
      </xdr:nvSpPr>
      <xdr:spPr bwMode="auto">
        <a:xfrm>
          <a:off x="333375" y="15621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6</xdr:row>
      <xdr:rowOff>76200</xdr:rowOff>
    </xdr:from>
    <xdr:to>
      <xdr:col>1</xdr:col>
      <xdr:colOff>276225</xdr:colOff>
      <xdr:row>6</xdr:row>
      <xdr:rowOff>190500</xdr:rowOff>
    </xdr:to>
    <xdr:sp macro="" textlink="">
      <xdr:nvSpPr>
        <xdr:cNvPr id="35426" name="Rectangle 4"/>
        <xdr:cNvSpPr>
          <a:spLocks noChangeArrowheads="1"/>
        </xdr:cNvSpPr>
      </xdr:nvSpPr>
      <xdr:spPr bwMode="auto">
        <a:xfrm>
          <a:off x="333375" y="18383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7</xdr:row>
      <xdr:rowOff>76200</xdr:rowOff>
    </xdr:from>
    <xdr:to>
      <xdr:col>1</xdr:col>
      <xdr:colOff>276225</xdr:colOff>
      <xdr:row>7</xdr:row>
      <xdr:rowOff>190500</xdr:rowOff>
    </xdr:to>
    <xdr:sp macro="" textlink="">
      <xdr:nvSpPr>
        <xdr:cNvPr id="35427" name="Rectangle 5"/>
        <xdr:cNvSpPr>
          <a:spLocks noChangeArrowheads="1"/>
        </xdr:cNvSpPr>
      </xdr:nvSpPr>
      <xdr:spPr bwMode="auto">
        <a:xfrm>
          <a:off x="333375" y="21145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76200</xdr:rowOff>
    </xdr:from>
    <xdr:to>
      <xdr:col>1</xdr:col>
      <xdr:colOff>276225</xdr:colOff>
      <xdr:row>10</xdr:row>
      <xdr:rowOff>190500</xdr:rowOff>
    </xdr:to>
    <xdr:sp macro="" textlink="">
      <xdr:nvSpPr>
        <xdr:cNvPr id="35428" name="Rectangle 6"/>
        <xdr:cNvSpPr>
          <a:spLocks noChangeArrowheads="1"/>
        </xdr:cNvSpPr>
      </xdr:nvSpPr>
      <xdr:spPr bwMode="auto">
        <a:xfrm>
          <a:off x="333375" y="29432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8</xdr:row>
      <xdr:rowOff>95250</xdr:rowOff>
    </xdr:from>
    <xdr:to>
      <xdr:col>1</xdr:col>
      <xdr:colOff>266700</xdr:colOff>
      <xdr:row>8</xdr:row>
      <xdr:rowOff>209550</xdr:rowOff>
    </xdr:to>
    <xdr:sp macro="" textlink="">
      <xdr:nvSpPr>
        <xdr:cNvPr id="35429" name="Rectangle 17"/>
        <xdr:cNvSpPr>
          <a:spLocks noChangeArrowheads="1"/>
        </xdr:cNvSpPr>
      </xdr:nvSpPr>
      <xdr:spPr bwMode="auto">
        <a:xfrm>
          <a:off x="323850" y="24098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9</xdr:row>
      <xdr:rowOff>85725</xdr:rowOff>
    </xdr:from>
    <xdr:to>
      <xdr:col>1</xdr:col>
      <xdr:colOff>266700</xdr:colOff>
      <xdr:row>9</xdr:row>
      <xdr:rowOff>200025</xdr:rowOff>
    </xdr:to>
    <xdr:sp macro="" textlink="">
      <xdr:nvSpPr>
        <xdr:cNvPr id="35430" name="Rectangle 18"/>
        <xdr:cNvSpPr>
          <a:spLocks noChangeArrowheads="1"/>
        </xdr:cNvSpPr>
      </xdr:nvSpPr>
      <xdr:spPr bwMode="auto">
        <a:xfrm>
          <a:off x="323850" y="26765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894" name="Line 1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895" name="Line 2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896" name="Line 3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897" name="Line 4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898" name="Line 5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899" name="Line 6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0" name="Line 7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1" name="Line 8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2" name="Line 9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3" name="Line 10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4" name="Line 11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5" name="Line 12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6" name="Line 13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7" name="Line 14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8" name="Line 15"/>
        <xdr:cNvSpPr>
          <a:spLocks noChangeShapeType="1"/>
        </xdr:cNvSpPr>
      </xdr:nvSpPr>
      <xdr:spPr bwMode="auto">
        <a:xfrm flipV="1"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09" name="Line 16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0" name="Line 17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1" name="Line 18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2" name="Line 19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3" name="Line 20"/>
        <xdr:cNvSpPr>
          <a:spLocks noChangeShapeType="1"/>
        </xdr:cNvSpPr>
      </xdr:nvSpPr>
      <xdr:spPr bwMode="auto">
        <a:xfrm flipV="1"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4" name="Oval 21"/>
        <xdr:cNvSpPr>
          <a:spLocks noChangeArrowheads="1"/>
        </xdr:cNvSpPr>
      </xdr:nvSpPr>
      <xdr:spPr bwMode="auto">
        <a:xfrm>
          <a:off x="790575" y="3909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5" name="Oval 22"/>
        <xdr:cNvSpPr>
          <a:spLocks noChangeArrowheads="1"/>
        </xdr:cNvSpPr>
      </xdr:nvSpPr>
      <xdr:spPr bwMode="auto">
        <a:xfrm>
          <a:off x="790575" y="3909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6" name="Line 23"/>
        <xdr:cNvSpPr>
          <a:spLocks noChangeShapeType="1"/>
        </xdr:cNvSpPr>
      </xdr:nvSpPr>
      <xdr:spPr bwMode="auto">
        <a:xfrm flipH="1"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7" name="Oval 24"/>
        <xdr:cNvSpPr>
          <a:spLocks noChangeArrowheads="1"/>
        </xdr:cNvSpPr>
      </xdr:nvSpPr>
      <xdr:spPr bwMode="auto">
        <a:xfrm>
          <a:off x="790575" y="3909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8" name="Line 25"/>
        <xdr:cNvSpPr>
          <a:spLocks noChangeShapeType="1"/>
        </xdr:cNvSpPr>
      </xdr:nvSpPr>
      <xdr:spPr bwMode="auto">
        <a:xfrm flipH="1"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19" name="Line 26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0" name="Line 27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1" name="Line 28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2" name="Line 29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3" name="Line 30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4" name="Line 31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5" name="Line 32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6" name="Line 33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7" name="Line 34"/>
        <xdr:cNvSpPr>
          <a:spLocks noChangeShapeType="1"/>
        </xdr:cNvSpPr>
      </xdr:nvSpPr>
      <xdr:spPr bwMode="auto">
        <a:xfrm flipV="1"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8" name="Line 35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29" name="Line 36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30" name="Line 37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31" name="Line 38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32" name="Line 39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33" name="Line 40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34" name="Line 41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0</xdr:rowOff>
    </xdr:to>
    <xdr:sp macro="" textlink="">
      <xdr:nvSpPr>
        <xdr:cNvPr id="41935" name="Line 42"/>
        <xdr:cNvSpPr>
          <a:spLocks noChangeShapeType="1"/>
        </xdr:cNvSpPr>
      </xdr:nvSpPr>
      <xdr:spPr bwMode="auto">
        <a:xfrm>
          <a:off x="790575" y="390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140</xdr:row>
      <xdr:rowOff>0</xdr:rowOff>
    </xdr:from>
    <xdr:to>
      <xdr:col>2</xdr:col>
      <xdr:colOff>0</xdr:colOff>
      <xdr:row>140</xdr:row>
      <xdr:rowOff>0</xdr:rowOff>
    </xdr:to>
    <xdr:sp macro="" textlink="">
      <xdr:nvSpPr>
        <xdr:cNvPr id="41936" name="Oval 43"/>
        <xdr:cNvSpPr>
          <a:spLocks noChangeArrowheads="1"/>
        </xdr:cNvSpPr>
      </xdr:nvSpPr>
      <xdr:spPr bwMode="auto">
        <a:xfrm>
          <a:off x="790575" y="385381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140</xdr:row>
      <xdr:rowOff>0</xdr:rowOff>
    </xdr:from>
    <xdr:to>
      <xdr:col>2</xdr:col>
      <xdr:colOff>0</xdr:colOff>
      <xdr:row>140</xdr:row>
      <xdr:rowOff>0</xdr:rowOff>
    </xdr:to>
    <xdr:sp macro="" textlink="">
      <xdr:nvSpPr>
        <xdr:cNvPr id="41937" name="Oval 44"/>
        <xdr:cNvSpPr>
          <a:spLocks noChangeArrowheads="1"/>
        </xdr:cNvSpPr>
      </xdr:nvSpPr>
      <xdr:spPr bwMode="auto">
        <a:xfrm>
          <a:off x="790575" y="385381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140</xdr:row>
      <xdr:rowOff>0</xdr:rowOff>
    </xdr:from>
    <xdr:to>
      <xdr:col>2</xdr:col>
      <xdr:colOff>0</xdr:colOff>
      <xdr:row>140</xdr:row>
      <xdr:rowOff>0</xdr:rowOff>
    </xdr:to>
    <xdr:sp macro="" textlink="">
      <xdr:nvSpPr>
        <xdr:cNvPr id="41938" name="Oval 45"/>
        <xdr:cNvSpPr>
          <a:spLocks noChangeArrowheads="1"/>
        </xdr:cNvSpPr>
      </xdr:nvSpPr>
      <xdr:spPr bwMode="auto">
        <a:xfrm>
          <a:off x="790575" y="385381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35</xdr:row>
      <xdr:rowOff>87630</xdr:rowOff>
    </xdr:from>
    <xdr:to>
      <xdr:col>2</xdr:col>
      <xdr:colOff>1013462</xdr:colOff>
      <xdr:row>38</xdr:row>
      <xdr:rowOff>57200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1066800" y="10325100"/>
          <a:ext cx="1943100" cy="762000"/>
        </a:xfrm>
        <a:prstGeom prst="rect">
          <a:avLst/>
        </a:prstGeom>
        <a:solidFill>
          <a:srgbClr val="9999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rial"/>
            </a:rPr>
            <a:t>มีปัญหาปรึกษา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rial"/>
            </a:rPr>
            <a:t>สุรสิทธิ์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FF"/>
              </a:solidFill>
              <a:latin typeface="Arial"/>
            </a:rPr>
            <a:t>089-213-0502</a:t>
          </a:r>
        </a:p>
      </xdr:txBody>
    </xdr:sp>
    <xdr:clientData/>
  </xdr:twoCellAnchor>
  <xdr:twoCellAnchor>
    <xdr:from>
      <xdr:col>2</xdr:col>
      <xdr:colOff>1013460</xdr:colOff>
      <xdr:row>2</xdr:row>
      <xdr:rowOff>314325</xdr:rowOff>
    </xdr:from>
    <xdr:to>
      <xdr:col>4</xdr:col>
      <xdr:colOff>1905</xdr:colOff>
      <xdr:row>3</xdr:row>
      <xdr:rowOff>228600</xdr:rowOff>
    </xdr:to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2089" name="AutoShape 3"/>
        <xdr:cNvSpPr>
          <a:spLocks noChangeArrowheads="1"/>
        </xdr:cNvSpPr>
      </xdr:nvSpPr>
      <xdr:spPr bwMode="auto">
        <a:xfrm>
          <a:off x="2781300" y="1152525"/>
          <a:ext cx="266700" cy="1333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314325</xdr:rowOff>
    </xdr:from>
    <xdr:to>
      <xdr:col>4</xdr:col>
      <xdr:colOff>1905</xdr:colOff>
      <xdr:row>3</xdr:row>
      <xdr:rowOff>228600</xdr:rowOff>
    </xdr:to>
    <xdr:sp macro="" textlink="">
      <xdr:nvSpPr>
        <xdr:cNvPr id="21508" name="Text Box 4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2091" name="AutoShape 5"/>
        <xdr:cNvSpPr>
          <a:spLocks noChangeArrowheads="1"/>
        </xdr:cNvSpPr>
      </xdr:nvSpPr>
      <xdr:spPr bwMode="auto">
        <a:xfrm>
          <a:off x="2781300" y="1152525"/>
          <a:ext cx="266700" cy="1333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314325</xdr:rowOff>
    </xdr:from>
    <xdr:to>
      <xdr:col>4</xdr:col>
      <xdr:colOff>1905</xdr:colOff>
      <xdr:row>3</xdr:row>
      <xdr:rowOff>228600</xdr:rowOff>
    </xdr:to>
    <xdr:sp macro="" textlink="">
      <xdr:nvSpPr>
        <xdr:cNvPr id="21510" name="Text Box 6"/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2093" name="AutoShape 7"/>
        <xdr:cNvSpPr>
          <a:spLocks noChangeArrowheads="1"/>
        </xdr:cNvSpPr>
      </xdr:nvSpPr>
      <xdr:spPr bwMode="auto">
        <a:xfrm>
          <a:off x="2781300" y="1152525"/>
          <a:ext cx="266700" cy="1333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314325</xdr:rowOff>
    </xdr:from>
    <xdr:to>
      <xdr:col>4</xdr:col>
      <xdr:colOff>1905</xdr:colOff>
      <xdr:row>3</xdr:row>
      <xdr:rowOff>228600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000375" y="1066800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2095" name="AutoShape 2"/>
        <xdr:cNvSpPr>
          <a:spLocks noChangeArrowheads="1"/>
        </xdr:cNvSpPr>
      </xdr:nvSpPr>
      <xdr:spPr bwMode="auto">
        <a:xfrm>
          <a:off x="2781300" y="1152525"/>
          <a:ext cx="266700" cy="1333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314325</xdr:rowOff>
    </xdr:from>
    <xdr:to>
      <xdr:col>4</xdr:col>
      <xdr:colOff>1905</xdr:colOff>
      <xdr:row>3</xdr:row>
      <xdr:rowOff>228600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86000" y="885825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2097" name="AutoShape 2"/>
        <xdr:cNvSpPr>
          <a:spLocks noChangeArrowheads="1"/>
        </xdr:cNvSpPr>
      </xdr:nvSpPr>
      <xdr:spPr bwMode="auto">
        <a:xfrm>
          <a:off x="2781300" y="1152525"/>
          <a:ext cx="266700" cy="1333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314325</xdr:rowOff>
    </xdr:from>
    <xdr:to>
      <xdr:col>4</xdr:col>
      <xdr:colOff>1905</xdr:colOff>
      <xdr:row>3</xdr:row>
      <xdr:rowOff>228600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86000" y="885825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2099" name="AutoShape 2"/>
        <xdr:cNvSpPr>
          <a:spLocks noChangeArrowheads="1"/>
        </xdr:cNvSpPr>
      </xdr:nvSpPr>
      <xdr:spPr bwMode="auto">
        <a:xfrm>
          <a:off x="2781300" y="1152525"/>
          <a:ext cx="266700" cy="1333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314325</xdr:rowOff>
    </xdr:from>
    <xdr:to>
      <xdr:col>4</xdr:col>
      <xdr:colOff>1905</xdr:colOff>
      <xdr:row>3</xdr:row>
      <xdr:rowOff>228600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286000" y="885825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2101" name="AutoShape 2"/>
        <xdr:cNvSpPr>
          <a:spLocks noChangeArrowheads="1"/>
        </xdr:cNvSpPr>
      </xdr:nvSpPr>
      <xdr:spPr bwMode="auto">
        <a:xfrm>
          <a:off x="2781300" y="1152525"/>
          <a:ext cx="266700" cy="1333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314325</xdr:rowOff>
    </xdr:from>
    <xdr:to>
      <xdr:col>4</xdr:col>
      <xdr:colOff>1905</xdr:colOff>
      <xdr:row>3</xdr:row>
      <xdr:rowOff>228600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86000" y="885825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42103" name="AutoShape 2"/>
        <xdr:cNvSpPr>
          <a:spLocks noChangeArrowheads="1"/>
        </xdr:cNvSpPr>
      </xdr:nvSpPr>
      <xdr:spPr bwMode="auto">
        <a:xfrm>
          <a:off x="2781300" y="1152525"/>
          <a:ext cx="266700" cy="1333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87630</xdr:rowOff>
    </xdr:from>
    <xdr:to>
      <xdr:col>2</xdr:col>
      <xdr:colOff>1013462</xdr:colOff>
      <xdr:row>38</xdr:row>
      <xdr:rowOff>57200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1050" y="10582275"/>
          <a:ext cx="1504950" cy="790575"/>
        </a:xfrm>
        <a:prstGeom prst="rect">
          <a:avLst/>
        </a:prstGeom>
        <a:solidFill>
          <a:srgbClr val="9999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มีปัญหาปรึกษา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สุรสิทธิ์ 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FF"/>
              </a:solidFill>
              <a:latin typeface="Arial"/>
            </a:rPr>
            <a:t>089-213-0502</a:t>
          </a:r>
        </a:p>
      </xdr:txBody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42106" name="AutoShape 3"/>
        <xdr:cNvSpPr>
          <a:spLocks noChangeArrowheads="1"/>
        </xdr:cNvSpPr>
      </xdr:nvSpPr>
      <xdr:spPr bwMode="auto">
        <a:xfrm>
          <a:off x="2781300" y="1133475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42108" name="AutoShape 5"/>
        <xdr:cNvSpPr>
          <a:spLocks noChangeArrowheads="1"/>
        </xdr:cNvSpPr>
      </xdr:nvSpPr>
      <xdr:spPr bwMode="auto">
        <a:xfrm>
          <a:off x="2781300" y="1133475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42110" name="AutoShape 7"/>
        <xdr:cNvSpPr>
          <a:spLocks noChangeArrowheads="1"/>
        </xdr:cNvSpPr>
      </xdr:nvSpPr>
      <xdr:spPr bwMode="auto">
        <a:xfrm>
          <a:off x="2781300" y="1133475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42115" name="AutoShape 3"/>
        <xdr:cNvSpPr>
          <a:spLocks noChangeArrowheads="1"/>
        </xdr:cNvSpPr>
      </xdr:nvSpPr>
      <xdr:spPr bwMode="auto">
        <a:xfrm>
          <a:off x="2781300" y="1133475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42117" name="AutoShape 5"/>
        <xdr:cNvSpPr>
          <a:spLocks noChangeArrowheads="1"/>
        </xdr:cNvSpPr>
      </xdr:nvSpPr>
      <xdr:spPr bwMode="auto">
        <a:xfrm>
          <a:off x="2781300" y="1133475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1013460</xdr:colOff>
      <xdr:row>2</xdr:row>
      <xdr:rowOff>293159</xdr:rowOff>
    </xdr:from>
    <xdr:to>
      <xdr:col>4</xdr:col>
      <xdr:colOff>1905</xdr:colOff>
      <xdr:row>3</xdr:row>
      <xdr:rowOff>216846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2286000" y="864659"/>
          <a:ext cx="1000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42119" name="AutoShape 7"/>
        <xdr:cNvSpPr>
          <a:spLocks noChangeArrowheads="1"/>
        </xdr:cNvSpPr>
      </xdr:nvSpPr>
      <xdr:spPr bwMode="auto">
        <a:xfrm>
          <a:off x="2781300" y="1133475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87630</xdr:rowOff>
    </xdr:from>
    <xdr:to>
      <xdr:col>2</xdr:col>
      <xdr:colOff>1013462</xdr:colOff>
      <xdr:row>38</xdr:row>
      <xdr:rowOff>57200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81050" y="10582275"/>
          <a:ext cx="1504950" cy="790575"/>
        </a:xfrm>
        <a:prstGeom prst="rect">
          <a:avLst/>
        </a:prstGeom>
        <a:solidFill>
          <a:srgbClr val="9999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มีปัญหาปรึกษา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สุรสิทธิ์ 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FF"/>
              </a:solidFill>
              <a:latin typeface="Arial"/>
            </a:rPr>
            <a:t>089-213-0502</a:t>
          </a:r>
        </a:p>
      </xdr:txBody>
    </xdr:sp>
    <xdr:clientData/>
  </xdr:twoCellAnchor>
  <xdr:twoCellAnchor>
    <xdr:from>
      <xdr:col>4</xdr:col>
      <xdr:colOff>769620</xdr:colOff>
      <xdr:row>33</xdr:row>
      <xdr:rowOff>133350</xdr:rowOff>
    </xdr:from>
    <xdr:to>
      <xdr:col>5</xdr:col>
      <xdr:colOff>996480</xdr:colOff>
      <xdr:row>36</xdr:row>
      <xdr:rowOff>85763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067175" y="10058400"/>
          <a:ext cx="1219200" cy="790575"/>
        </a:xfrm>
        <a:prstGeom prst="rect">
          <a:avLst/>
        </a:prstGeom>
        <a:solidFill>
          <a:srgbClr val="9999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มีปัญหาปรึกษา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สุรสิทธิ์ 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FF"/>
              </a:solidFill>
              <a:latin typeface="Arial"/>
            </a:rPr>
            <a:t>089-213-0502</a:t>
          </a:r>
        </a:p>
      </xdr:txBody>
    </xdr:sp>
    <xdr:clientData/>
  </xdr:twoCellAnchor>
  <xdr:twoCellAnchor>
    <xdr:from>
      <xdr:col>1</xdr:col>
      <xdr:colOff>628650</xdr:colOff>
      <xdr:row>35</xdr:row>
      <xdr:rowOff>87630</xdr:rowOff>
    </xdr:from>
    <xdr:to>
      <xdr:col>2</xdr:col>
      <xdr:colOff>1013462</xdr:colOff>
      <xdr:row>38</xdr:row>
      <xdr:rowOff>57200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81050" y="10582275"/>
          <a:ext cx="1504950" cy="790575"/>
        </a:xfrm>
        <a:prstGeom prst="rect">
          <a:avLst/>
        </a:prstGeom>
        <a:solidFill>
          <a:srgbClr val="9999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มีปัญหาปรึกษา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สุรสิทธิ์ </a:t>
          </a:r>
        </a:p>
        <a:p>
          <a:pPr algn="l" rtl="0">
            <a:defRPr sz="1000"/>
          </a:pPr>
          <a:r>
            <a:rPr lang="th-TH" sz="1400" b="0" i="0" strike="noStrike">
              <a:solidFill>
                <a:srgbClr val="0000FF"/>
              </a:solidFill>
              <a:latin typeface="Arial"/>
            </a:rPr>
            <a:t>089-213-0502</a:t>
          </a:r>
        </a:p>
      </xdr:txBody>
    </xdr:sp>
    <xdr:clientData/>
  </xdr:twoCellAnchor>
  <xdr:twoCellAnchor>
    <xdr:from>
      <xdr:col>5</xdr:col>
      <xdr:colOff>927735</xdr:colOff>
      <xdr:row>2</xdr:row>
      <xdr:rowOff>257175</xdr:rowOff>
    </xdr:from>
    <xdr:to>
      <xdr:col>7</xdr:col>
      <xdr:colOff>131607</xdr:colOff>
      <xdr:row>3</xdr:row>
      <xdr:rowOff>228600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5219700" y="828675"/>
          <a:ext cx="15144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6</xdr:col>
      <xdr:colOff>438150</xdr:colOff>
      <xdr:row>3</xdr:row>
      <xdr:rowOff>228600</xdr:rowOff>
    </xdr:from>
    <xdr:to>
      <xdr:col>6</xdr:col>
      <xdr:colOff>704850</xdr:colOff>
      <xdr:row>4</xdr:row>
      <xdr:rowOff>66675</xdr:rowOff>
    </xdr:to>
    <xdr:sp macro="" textlink="">
      <xdr:nvSpPr>
        <xdr:cNvPr id="42124" name="AutoShape 5"/>
        <xdr:cNvSpPr>
          <a:spLocks noChangeArrowheads="1"/>
        </xdr:cNvSpPr>
      </xdr:nvSpPr>
      <xdr:spPr bwMode="auto">
        <a:xfrm>
          <a:off x="5724525" y="1152525"/>
          <a:ext cx="266700" cy="2000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J41"/>
  <sheetViews>
    <sheetView showGridLines="0" view="pageBreakPreview" topLeftCell="A34" zoomScaleSheetLayoutView="100" workbookViewId="0">
      <selection activeCell="G8" sqref="G8"/>
    </sheetView>
  </sheetViews>
  <sheetFormatPr defaultRowHeight="15.75"/>
  <cols>
    <col min="1" max="1" width="2.83203125" style="4" customWidth="1"/>
    <col min="2" max="2" width="9.1640625" style="4" customWidth="1"/>
    <col min="3" max="3" width="15.1640625" style="4" customWidth="1"/>
    <col min="4" max="4" width="16" style="4" customWidth="1"/>
    <col min="5" max="5" width="15" style="4" customWidth="1"/>
    <col min="6" max="6" width="12.6640625" style="4" customWidth="1"/>
    <col min="7" max="7" width="22.1640625" style="4" customWidth="1"/>
    <col min="8" max="8" width="17.5" style="4" customWidth="1"/>
    <col min="9" max="9" width="20.33203125" style="4" customWidth="1"/>
    <col min="10" max="10" width="3.83203125" style="4" customWidth="1"/>
    <col min="11" max="16384" width="9.33203125" style="4"/>
  </cols>
  <sheetData>
    <row r="1" spans="2:9" ht="19.5" customHeight="1"/>
    <row r="2" spans="2:9" ht="30.75" customHeight="1">
      <c r="B2" s="420" t="s">
        <v>158</v>
      </c>
      <c r="C2" s="420"/>
      <c r="D2" s="420"/>
      <c r="E2" s="420"/>
      <c r="F2" s="420"/>
      <c r="G2" s="420"/>
      <c r="H2" s="420"/>
      <c r="I2" s="420"/>
    </row>
    <row r="3" spans="2:9" ht="23.25" customHeight="1">
      <c r="B3" s="281" t="s">
        <v>159</v>
      </c>
      <c r="C3" s="156"/>
      <c r="D3" s="156"/>
      <c r="E3" s="156"/>
      <c r="F3" s="156"/>
      <c r="G3" s="156"/>
      <c r="H3" s="156"/>
      <c r="I3" s="156"/>
    </row>
    <row r="4" spans="2:9" ht="21.75" customHeight="1">
      <c r="B4" s="31" t="s">
        <v>2</v>
      </c>
      <c r="C4" s="291" t="s">
        <v>160</v>
      </c>
      <c r="D4" s="340" t="s">
        <v>201</v>
      </c>
      <c r="E4" s="291"/>
      <c r="F4" s="292"/>
      <c r="G4" s="293"/>
      <c r="H4" s="293"/>
      <c r="I4" s="294"/>
    </row>
    <row r="5" spans="2:9" ht="21.75" customHeight="1">
      <c r="B5" s="31" t="s">
        <v>2</v>
      </c>
      <c r="C5" s="291" t="s">
        <v>0</v>
      </c>
      <c r="D5" s="295" t="s">
        <v>157</v>
      </c>
      <c r="E5" s="295"/>
      <c r="F5" s="295"/>
      <c r="G5" s="293"/>
      <c r="H5" s="296"/>
      <c r="I5" s="297"/>
    </row>
    <row r="6" spans="2:9" ht="21.75" customHeight="1">
      <c r="B6" s="31"/>
      <c r="C6" s="296" t="s">
        <v>178</v>
      </c>
      <c r="D6" s="298"/>
      <c r="E6" s="275"/>
      <c r="F6" s="275" t="s">
        <v>179</v>
      </c>
      <c r="G6" s="337"/>
      <c r="H6" s="337"/>
      <c r="I6" s="299"/>
    </row>
    <row r="7" spans="2:9" ht="21.75" customHeight="1">
      <c r="B7" s="31"/>
      <c r="C7" s="296" t="s">
        <v>167</v>
      </c>
      <c r="D7" s="32"/>
      <c r="E7" s="336" t="s">
        <v>127</v>
      </c>
      <c r="F7" s="291"/>
      <c r="G7" s="293"/>
      <c r="H7" s="300" t="s">
        <v>161</v>
      </c>
      <c r="I7" s="301" t="s">
        <v>63</v>
      </c>
    </row>
    <row r="8" spans="2:9" ht="21.75" customHeight="1">
      <c r="B8" s="31"/>
      <c r="C8" s="296" t="s">
        <v>21</v>
      </c>
      <c r="D8" s="298"/>
      <c r="E8" s="302" t="s">
        <v>53</v>
      </c>
      <c r="F8" s="333">
        <v>9</v>
      </c>
      <c r="G8" s="293" t="s">
        <v>22</v>
      </c>
      <c r="H8" s="291" t="s">
        <v>162</v>
      </c>
      <c r="I8" s="301" t="s">
        <v>64</v>
      </c>
    </row>
    <row r="9" spans="2:9" ht="21.75" customHeight="1">
      <c r="B9" s="31"/>
      <c r="C9" s="303" t="s">
        <v>163</v>
      </c>
      <c r="D9" s="304"/>
      <c r="E9" s="305"/>
      <c r="F9" s="306"/>
      <c r="G9" s="307"/>
      <c r="H9" s="334" t="s">
        <v>175</v>
      </c>
      <c r="I9" s="308">
        <v>2564</v>
      </c>
    </row>
    <row r="10" spans="2:9" ht="21.75" customHeight="1">
      <c r="B10" s="31"/>
      <c r="C10" s="433" t="s">
        <v>164</v>
      </c>
      <c r="D10" s="433"/>
      <c r="E10" s="433"/>
      <c r="F10" s="433"/>
      <c r="G10" s="433"/>
      <c r="H10" s="433"/>
      <c r="I10" s="434"/>
    </row>
    <row r="11" spans="2:9" ht="21.75" customHeight="1">
      <c r="B11" s="31"/>
      <c r="C11" s="296" t="s">
        <v>55</v>
      </c>
      <c r="D11" s="298"/>
      <c r="E11" s="335" t="s">
        <v>176</v>
      </c>
      <c r="F11" s="293"/>
      <c r="G11" s="295" t="s">
        <v>165</v>
      </c>
      <c r="H11" s="334" t="s">
        <v>177</v>
      </c>
      <c r="I11" s="308">
        <v>2564</v>
      </c>
    </row>
    <row r="12" spans="2:9" ht="21.75" customHeight="1">
      <c r="B12" s="282" t="s">
        <v>166</v>
      </c>
      <c r="C12" s="2"/>
      <c r="D12" s="283"/>
      <c r="E12" s="284"/>
      <c r="F12" s="285"/>
      <c r="G12" s="285"/>
      <c r="H12" s="285"/>
      <c r="I12" s="286"/>
    </row>
    <row r="13" spans="2:9" ht="24.75" customHeight="1">
      <c r="B13" s="421" t="s">
        <v>23</v>
      </c>
      <c r="C13" s="423" t="s">
        <v>3</v>
      </c>
      <c r="D13" s="424"/>
      <c r="E13" s="424"/>
      <c r="F13" s="425"/>
      <c r="G13" s="429" t="s">
        <v>125</v>
      </c>
      <c r="H13" s="430"/>
      <c r="I13" s="421" t="s">
        <v>4</v>
      </c>
    </row>
    <row r="14" spans="2:9" ht="22.5" customHeight="1">
      <c r="B14" s="422"/>
      <c r="C14" s="426"/>
      <c r="D14" s="427"/>
      <c r="E14" s="427"/>
      <c r="F14" s="428"/>
      <c r="G14" s="3"/>
      <c r="H14" s="3" t="s">
        <v>128</v>
      </c>
      <c r="I14" s="422"/>
    </row>
    <row r="15" spans="2:9" ht="24" customHeight="1">
      <c r="B15" s="10">
        <v>1</v>
      </c>
      <c r="C15" s="11" t="s">
        <v>68</v>
      </c>
      <c r="D15" s="12"/>
      <c r="E15" s="13"/>
      <c r="F15" s="13"/>
      <c r="G15" s="14">
        <v>0</v>
      </c>
      <c r="H15" s="15">
        <f>+หมวดงาน!E17</f>
        <v>0</v>
      </c>
      <c r="I15" s="16"/>
    </row>
    <row r="16" spans="2:9" ht="24" customHeight="1">
      <c r="B16" s="17"/>
      <c r="C16" s="18" t="s">
        <v>24</v>
      </c>
      <c r="D16" s="7"/>
      <c r="E16" s="19"/>
      <c r="F16" s="20">
        <f>'F อาคาร '!E14</f>
        <v>1.3079000000000001</v>
      </c>
      <c r="G16" s="103">
        <v>0</v>
      </c>
      <c r="H16" s="103">
        <f>H15*F16</f>
        <v>0</v>
      </c>
      <c r="I16" s="22"/>
    </row>
    <row r="17" spans="2:10" ht="24" customHeight="1">
      <c r="B17" s="10">
        <v>2</v>
      </c>
      <c r="C17" s="11" t="s">
        <v>69</v>
      </c>
      <c r="D17" s="12"/>
      <c r="E17" s="13"/>
      <c r="F17" s="13"/>
      <c r="G17" s="104">
        <v>0</v>
      </c>
      <c r="H17" s="104">
        <f>หมวดงาน!E22</f>
        <v>0</v>
      </c>
      <c r="I17" s="22"/>
    </row>
    <row r="18" spans="2:10" ht="24" customHeight="1">
      <c r="B18" s="17"/>
      <c r="C18" s="18" t="s">
        <v>56</v>
      </c>
      <c r="D18" s="6"/>
      <c r="E18" s="24"/>
      <c r="F18" s="24" t="s">
        <v>25</v>
      </c>
      <c r="G18" s="102">
        <v>0</v>
      </c>
      <c r="H18" s="102">
        <f>H17*1.07</f>
        <v>0</v>
      </c>
      <c r="I18" s="22"/>
    </row>
    <row r="19" spans="2:10" ht="24" customHeight="1">
      <c r="B19" s="25">
        <v>3</v>
      </c>
      <c r="C19" s="26" t="s">
        <v>26</v>
      </c>
      <c r="D19" s="6"/>
      <c r="E19" s="27"/>
      <c r="F19" s="27"/>
      <c r="G19" s="21">
        <v>0</v>
      </c>
      <c r="H19" s="21">
        <f>หมวดงาน!E26</f>
        <v>0</v>
      </c>
      <c r="I19" s="22"/>
    </row>
    <row r="20" spans="2:10" ht="24" customHeight="1">
      <c r="B20" s="28"/>
      <c r="C20" s="5"/>
      <c r="D20" s="29"/>
      <c r="E20" s="29"/>
      <c r="F20" s="30"/>
      <c r="G20" s="23">
        <v>0</v>
      </c>
      <c r="H20" s="23">
        <v>0</v>
      </c>
      <c r="I20" s="22"/>
    </row>
    <row r="21" spans="2:10" ht="24" customHeight="1">
      <c r="B21" s="310" t="s">
        <v>27</v>
      </c>
      <c r="C21" s="311"/>
      <c r="D21" s="287"/>
      <c r="E21" s="287"/>
      <c r="F21" s="288"/>
      <c r="G21" s="312">
        <v>0</v>
      </c>
      <c r="H21" s="313">
        <f>H16+H18+H19</f>
        <v>0</v>
      </c>
      <c r="I21" s="289"/>
    </row>
    <row r="22" spans="2:10" ht="25.5" customHeight="1">
      <c r="B22" s="314" t="s">
        <v>28</v>
      </c>
      <c r="C22" s="314"/>
      <c r="D22" s="315"/>
      <c r="E22" s="315"/>
      <c r="F22" s="316"/>
      <c r="G22" s="317">
        <v>0</v>
      </c>
      <c r="H22" s="318">
        <f>(CEILING(INT(H21/100),1))*100</f>
        <v>0</v>
      </c>
      <c r="I22" s="319"/>
    </row>
    <row r="23" spans="2:10" ht="25.5" customHeight="1">
      <c r="B23" s="33"/>
      <c r="C23" s="35"/>
      <c r="D23" s="34" t="s">
        <v>29</v>
      </c>
      <c r="E23" s="34"/>
      <c r="F23" s="8"/>
      <c r="G23" s="435" t="str">
        <f>BAHTTEXT(H22)</f>
        <v>ศูนย์บาทถ้วน</v>
      </c>
      <c r="H23" s="436"/>
      <c r="I23" s="437"/>
    </row>
    <row r="24" spans="2:10" s="71" customFormat="1" ht="24.75" customHeight="1">
      <c r="B24" s="72"/>
      <c r="C24" s="73"/>
      <c r="D24" s="73"/>
      <c r="E24" s="72" t="s">
        <v>2</v>
      </c>
      <c r="F24" s="74"/>
      <c r="G24" s="74"/>
      <c r="H24" s="74"/>
      <c r="I24" s="75"/>
    </row>
    <row r="25" spans="2:10" s="71" customFormat="1" ht="22.5" customHeight="1">
      <c r="B25" s="110" t="s">
        <v>4</v>
      </c>
      <c r="C25" s="111"/>
      <c r="D25" s="88" t="s">
        <v>65</v>
      </c>
      <c r="E25" s="84"/>
      <c r="F25" s="89"/>
      <c r="G25" s="90"/>
      <c r="H25" s="90"/>
      <c r="I25" s="91"/>
      <c r="J25" s="76"/>
    </row>
    <row r="26" spans="2:10" s="71" customFormat="1" ht="22.5" customHeight="1">
      <c r="B26" s="92"/>
      <c r="C26" s="9"/>
      <c r="D26" s="93" t="s">
        <v>54</v>
      </c>
      <c r="E26" s="9"/>
      <c r="F26" s="94"/>
      <c r="G26" s="95"/>
      <c r="H26" s="94"/>
      <c r="I26" s="96"/>
      <c r="J26" s="77"/>
    </row>
    <row r="27" spans="2:10" s="71" customFormat="1" ht="22.5" customHeight="1">
      <c r="B27" s="97"/>
      <c r="C27" s="2"/>
      <c r="D27" s="98" t="s">
        <v>66</v>
      </c>
      <c r="E27" s="99"/>
      <c r="F27" s="99"/>
      <c r="G27" s="100"/>
      <c r="H27" s="99"/>
      <c r="I27" s="101"/>
      <c r="J27" s="78"/>
    </row>
    <row r="28" spans="2:10" s="71" customFormat="1" ht="22.5" customHeight="1">
      <c r="B28" s="94"/>
      <c r="C28" s="9"/>
      <c r="D28" s="93"/>
      <c r="E28" s="94"/>
      <c r="F28" s="94"/>
      <c r="G28" s="95"/>
      <c r="H28" s="94"/>
      <c r="I28" s="94"/>
      <c r="J28" s="78"/>
    </row>
    <row r="29" spans="2:10" s="71" customFormat="1" ht="16.5" customHeight="1">
      <c r="J29" s="79"/>
    </row>
    <row r="30" spans="2:10" s="71" customFormat="1" ht="22.5" customHeight="1">
      <c r="B30" s="86"/>
      <c r="C30" s="86"/>
      <c r="D30" s="86"/>
      <c r="E30" s="86"/>
      <c r="F30" s="86"/>
      <c r="G30" s="86"/>
      <c r="H30" s="86"/>
      <c r="I30" s="86"/>
      <c r="J30" s="80"/>
    </row>
    <row r="31" spans="2:10" s="71" customFormat="1" ht="21.75" customHeight="1">
      <c r="B31" s="382"/>
      <c r="C31" s="382"/>
      <c r="D31" s="382"/>
      <c r="E31" s="382"/>
      <c r="F31" s="382"/>
      <c r="G31" s="382"/>
      <c r="H31" s="382"/>
      <c r="I31" s="382"/>
      <c r="J31" s="81"/>
    </row>
    <row r="32" spans="2:10" s="71" customFormat="1" ht="17.25" customHeight="1">
      <c r="F32" s="85"/>
      <c r="G32" s="86"/>
      <c r="H32" s="87"/>
      <c r="I32" s="87"/>
      <c r="J32" s="81"/>
    </row>
    <row r="33" spans="2:10" s="71" customFormat="1" ht="21.75" customHeight="1">
      <c r="B33" s="86"/>
      <c r="C33" s="86"/>
      <c r="F33" s="85"/>
      <c r="G33" s="86"/>
      <c r="H33" s="86"/>
      <c r="I33" s="86"/>
    </row>
    <row r="34" spans="2:10" s="71" customFormat="1" ht="21.75" customHeight="1">
      <c r="C34" s="431"/>
      <c r="D34" s="431"/>
      <c r="E34" s="431"/>
      <c r="F34" s="85"/>
      <c r="G34" s="431"/>
      <c r="H34" s="432"/>
      <c r="I34" s="432"/>
      <c r="J34" s="82"/>
    </row>
    <row r="35" spans="2:10" ht="15.75" customHeight="1">
      <c r="C35" s="71"/>
      <c r="D35" s="71"/>
      <c r="E35" s="71"/>
      <c r="F35" s="85"/>
      <c r="G35" s="85"/>
      <c r="H35" s="85"/>
      <c r="I35" s="85"/>
    </row>
    <row r="36" spans="2:10" ht="21.75" customHeight="1">
      <c r="C36" s="86"/>
      <c r="D36" s="86"/>
      <c r="E36" s="86"/>
      <c r="F36" s="85"/>
      <c r="G36" s="86"/>
      <c r="H36" s="86"/>
      <c r="I36" s="86"/>
    </row>
    <row r="37" spans="2:10" ht="21.75" customHeight="1">
      <c r="C37" s="431"/>
      <c r="D37" s="432"/>
      <c r="E37" s="432"/>
      <c r="F37" s="85"/>
      <c r="G37" s="431"/>
      <c r="H37" s="432"/>
      <c r="I37" s="432"/>
    </row>
    <row r="38" spans="2:10" ht="21">
      <c r="C38" s="155"/>
      <c r="D38" s="155"/>
      <c r="E38" s="155"/>
    </row>
    <row r="39" spans="2:10" ht="18.75">
      <c r="F39" s="382"/>
    </row>
    <row r="40" spans="2:10" ht="18.75">
      <c r="F40" s="86"/>
    </row>
    <row r="41" spans="2:10" ht="18.75">
      <c r="F41" s="382"/>
    </row>
  </sheetData>
  <mergeCells count="11">
    <mergeCell ref="C34:E34"/>
    <mergeCell ref="G34:I34"/>
    <mergeCell ref="G37:I37"/>
    <mergeCell ref="C10:I10"/>
    <mergeCell ref="G23:I23"/>
    <mergeCell ref="C37:E37"/>
    <mergeCell ref="B2:I2"/>
    <mergeCell ref="B13:B14"/>
    <mergeCell ref="C13:F14"/>
    <mergeCell ref="G13:H13"/>
    <mergeCell ref="I13:I14"/>
  </mergeCells>
  <phoneticPr fontId="0" type="noConversion"/>
  <pageMargins left="0.47244094488188981" right="0.11811023622047245" top="0.59055118110236227" bottom="0.23622047244094491" header="0.23622047244094491" footer="0.19685039370078741"/>
  <pageSetup paperSize="9" scale="90" orientation="portrait" horizontalDpi="4294967294" verticalDpi="180" r:id="rId1"/>
  <headerFooter alignWithMargins="0">
    <oddHeader xml:space="preserve">&amp;R&amp;"TH SarabunPSK,ธรรมดา"ปร.5 แผ่นที่1/1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I26"/>
  <sheetViews>
    <sheetView showGridLines="0" tabSelected="1" topLeftCell="A37" workbookViewId="0">
      <selection activeCell="J8" sqref="J8"/>
    </sheetView>
  </sheetViews>
  <sheetFormatPr defaultColWidth="9.1640625" defaultRowHeight="18.75"/>
  <cols>
    <col min="1" max="1" width="2.5" style="1" customWidth="1"/>
    <col min="2" max="2" width="6.1640625" style="1" customWidth="1"/>
    <col min="3" max="3" width="10" style="1" customWidth="1"/>
    <col min="4" max="4" width="73.1640625" style="1" customWidth="1"/>
    <col min="5" max="6" width="12.83203125" style="1" customWidth="1"/>
    <col min="7" max="7" width="12.33203125" style="1" customWidth="1"/>
    <col min="8" max="8" width="9.1640625" style="1" customWidth="1"/>
    <col min="9" max="9" width="11.33203125" style="1" customWidth="1"/>
    <col min="10" max="16384" width="9.1640625" style="1"/>
  </cols>
  <sheetData>
    <row r="1" spans="2:7" ht="32.25" customHeight="1">
      <c r="B1" s="451" t="s">
        <v>71</v>
      </c>
      <c r="C1" s="451"/>
      <c r="D1" s="451"/>
      <c r="E1" s="451"/>
      <c r="F1" s="451"/>
      <c r="G1" s="451"/>
    </row>
    <row r="2" spans="2:7" ht="24" customHeight="1">
      <c r="B2" s="270" t="s">
        <v>153</v>
      </c>
      <c r="C2" s="271"/>
      <c r="D2" s="272" t="str">
        <f>+'สรุป Factor F'!D4</f>
        <v>ปรับปรุงหอพักผู้ป่วยเพื่อรองรับผู้ป่วยติดเชื้อ COVID-19 แบบห้องแยกการติดเชื้อทางอากาศสำหรับแบบหอพักผู้ป่วยพิเศษ มีห้องน้ำ</v>
      </c>
      <c r="E2" s="273"/>
      <c r="F2" s="273"/>
      <c r="G2" s="320"/>
    </row>
    <row r="3" spans="2:7" ht="24" customHeight="1">
      <c r="B3" s="270" t="s">
        <v>154</v>
      </c>
      <c r="C3" s="271"/>
      <c r="D3" s="275" t="str">
        <f>+'สรุป Factor F'!D5</f>
        <v>โรงพยาบาลเลย จังหวัดเลย</v>
      </c>
      <c r="E3" s="277" t="s">
        <v>5</v>
      </c>
      <c r="F3" s="309" t="str">
        <f>+'สรุป Factor F'!E7</f>
        <v>ก.35/มี.ค./63</v>
      </c>
      <c r="G3" s="321"/>
    </row>
    <row r="4" spans="2:7" ht="24" customHeight="1">
      <c r="B4" s="446" t="s">
        <v>155</v>
      </c>
      <c r="C4" s="447"/>
      <c r="D4" s="277" t="s">
        <v>156</v>
      </c>
      <c r="E4" s="271" t="s">
        <v>15</v>
      </c>
      <c r="F4" s="290"/>
      <c r="G4" s="280" t="s">
        <v>1</v>
      </c>
    </row>
    <row r="5" spans="2:7" ht="24" customHeight="1">
      <c r="B5" s="446" t="s">
        <v>152</v>
      </c>
      <c r="C5" s="447"/>
      <c r="D5" s="322"/>
      <c r="E5" s="271"/>
      <c r="F5" s="290"/>
      <c r="G5" s="280"/>
    </row>
    <row r="6" spans="2:7" ht="23.25" customHeight="1">
      <c r="B6" s="452" t="s">
        <v>6</v>
      </c>
      <c r="C6" s="454" t="s">
        <v>3</v>
      </c>
      <c r="D6" s="455"/>
      <c r="E6" s="458" t="s">
        <v>126</v>
      </c>
      <c r="F6" s="459"/>
      <c r="G6" s="452" t="s">
        <v>4</v>
      </c>
    </row>
    <row r="7" spans="2:7" ht="23.25" customHeight="1">
      <c r="B7" s="453"/>
      <c r="C7" s="456"/>
      <c r="D7" s="457"/>
      <c r="E7" s="323"/>
      <c r="F7" s="323"/>
      <c r="G7" s="453"/>
    </row>
    <row r="8" spans="2:7" ht="21.75" customHeight="1">
      <c r="B8" s="36"/>
      <c r="C8" s="440" t="s">
        <v>59</v>
      </c>
      <c r="D8" s="441"/>
      <c r="E8" s="37"/>
      <c r="F8" s="38"/>
      <c r="G8" s="39" t="s">
        <v>2</v>
      </c>
    </row>
    <row r="9" spans="2:7" ht="21.75" customHeight="1">
      <c r="B9" s="40">
        <v>1</v>
      </c>
      <c r="C9" s="41" t="s">
        <v>57</v>
      </c>
      <c r="D9" s="42"/>
      <c r="E9" s="37"/>
      <c r="F9" s="38"/>
      <c r="G9" s="43" t="s">
        <v>2</v>
      </c>
    </row>
    <row r="10" spans="2:7" ht="21.75" customHeight="1">
      <c r="B10" s="36"/>
      <c r="C10" s="42" t="s">
        <v>16</v>
      </c>
      <c r="D10" s="42"/>
      <c r="E10" s="37"/>
      <c r="F10" s="38"/>
      <c r="G10" s="43"/>
    </row>
    <row r="11" spans="2:7" ht="21.75" customHeight="1">
      <c r="B11" s="36">
        <v>1</v>
      </c>
      <c r="C11" s="107" t="str">
        <f>'BOQ '!C10</f>
        <v>หมวดสิ่งก่อสร้าง</v>
      </c>
      <c r="D11" s="42"/>
      <c r="E11" s="37">
        <f>'BOQ '!K42</f>
        <v>0</v>
      </c>
      <c r="F11" s="37"/>
      <c r="G11" s="43"/>
    </row>
    <row r="12" spans="2:7" ht="21.75" customHeight="1">
      <c r="B12" s="36">
        <v>2</v>
      </c>
      <c r="C12" s="107" t="str">
        <f>'BOQ '!C43</f>
        <v>หมวดระบบระบายอากาศแรงดันลบ ( Nagative Pressure Room )</v>
      </c>
      <c r="D12" s="42"/>
      <c r="E12" s="37">
        <f>'BOQ '!K65</f>
        <v>0</v>
      </c>
      <c r="F12" s="37"/>
      <c r="G12" s="43"/>
    </row>
    <row r="13" spans="2:7" ht="21.75" customHeight="1">
      <c r="B13" s="53">
        <v>3</v>
      </c>
      <c r="C13" s="108" t="str">
        <f>+'BOQ '!C67</f>
        <v>หมวดงานติดตั้งระบบท่อลม (Duct System)</v>
      </c>
      <c r="D13" s="70"/>
      <c r="E13" s="55">
        <f>'BOQ '!K81</f>
        <v>0</v>
      </c>
      <c r="F13" s="55"/>
      <c r="G13" s="56"/>
    </row>
    <row r="14" spans="2:7" ht="21.75" customHeight="1">
      <c r="B14" s="53">
        <v>4</v>
      </c>
      <c r="C14" s="108" t="str">
        <f>+'BOQ '!C82</f>
        <v xml:space="preserve"> หมวดระบบควบคุมการทำงานระบบปรับอากาศ</v>
      </c>
      <c r="D14" s="70"/>
      <c r="E14" s="55">
        <f>'BOQ '!K98</f>
        <v>0</v>
      </c>
      <c r="F14" s="55"/>
      <c r="G14" s="56"/>
    </row>
    <row r="15" spans="2:7" ht="21.75" customHeight="1">
      <c r="B15" s="53">
        <v>5</v>
      </c>
      <c r="C15" s="108" t="str">
        <f>+'BOQ '!C99</f>
        <v>หมวดงานระบบไฟฟ้าพร้อมอุปกรณ์</v>
      </c>
      <c r="D15" s="70"/>
      <c r="E15" s="55">
        <f>'BOQ '!K107</f>
        <v>0</v>
      </c>
      <c r="F15" s="55"/>
      <c r="G15" s="56"/>
    </row>
    <row r="16" spans="2:7" ht="21.75" customHeight="1">
      <c r="B16" s="53"/>
      <c r="C16" s="54"/>
      <c r="D16" s="70"/>
      <c r="E16" s="55"/>
      <c r="F16" s="83"/>
      <c r="G16" s="56"/>
    </row>
    <row r="17" spans="2:9" ht="21.75" customHeight="1">
      <c r="B17" s="50" t="s">
        <v>2</v>
      </c>
      <c r="C17" s="448" t="s">
        <v>200</v>
      </c>
      <c r="D17" s="449"/>
      <c r="E17" s="109">
        <f>SUM(E11:E16)</f>
        <v>0</v>
      </c>
      <c r="F17" s="51"/>
      <c r="G17" s="52" t="s">
        <v>2</v>
      </c>
      <c r="I17" s="44"/>
    </row>
    <row r="18" spans="2:9" ht="21.75" customHeight="1">
      <c r="B18" s="62"/>
      <c r="C18" s="442" t="s">
        <v>70</v>
      </c>
      <c r="D18" s="443"/>
      <c r="E18" s="63"/>
      <c r="F18" s="64"/>
      <c r="G18" s="65"/>
    </row>
    <row r="19" spans="2:9" ht="21.75" customHeight="1">
      <c r="B19" s="66"/>
      <c r="C19" s="444" t="s">
        <v>17</v>
      </c>
      <c r="D19" s="445"/>
      <c r="E19" s="67"/>
      <c r="F19" s="68"/>
      <c r="G19" s="69"/>
    </row>
    <row r="20" spans="2:9" ht="21.75" customHeight="1">
      <c r="B20" s="36" t="s">
        <v>2</v>
      </c>
      <c r="C20" s="42" t="str">
        <f>+'BOQ '!C110</f>
        <v xml:space="preserve">2.1 งานครุภัณฑ์สั่งซื้อ </v>
      </c>
      <c r="D20" s="42"/>
      <c r="E20" s="37">
        <f>'BOQ '!K136</f>
        <v>0</v>
      </c>
      <c r="F20" s="37"/>
      <c r="G20" s="43" t="s">
        <v>2</v>
      </c>
    </row>
    <row r="21" spans="2:9" ht="21.75" customHeight="1">
      <c r="B21" s="45"/>
      <c r="C21" s="57"/>
      <c r="D21" s="46"/>
      <c r="E21" s="47"/>
      <c r="F21" s="48"/>
      <c r="G21" s="49"/>
    </row>
    <row r="22" spans="2:9" s="61" customFormat="1" ht="21.75" customHeight="1">
      <c r="B22" s="58"/>
      <c r="C22" s="438" t="s">
        <v>18</v>
      </c>
      <c r="D22" s="439"/>
      <c r="E22" s="59">
        <f>SUM(E19:E21)</f>
        <v>0</v>
      </c>
      <c r="F22" s="59"/>
      <c r="G22" s="60" t="s">
        <v>2</v>
      </c>
    </row>
    <row r="23" spans="2:9" ht="21.75" customHeight="1">
      <c r="B23" s="62"/>
      <c r="C23" s="442" t="s">
        <v>19</v>
      </c>
      <c r="D23" s="443"/>
      <c r="E23" s="63"/>
      <c r="F23" s="64"/>
      <c r="G23" s="65"/>
    </row>
    <row r="24" spans="2:9" ht="21.75" customHeight="1">
      <c r="B24" s="66"/>
      <c r="C24" s="450" t="s">
        <v>58</v>
      </c>
      <c r="D24" s="445"/>
      <c r="E24" s="67"/>
      <c r="F24" s="68"/>
      <c r="G24" s="69"/>
    </row>
    <row r="25" spans="2:9" ht="21.75" customHeight="1">
      <c r="B25" s="45"/>
      <c r="C25" s="46"/>
      <c r="D25" s="46"/>
      <c r="E25" s="47"/>
      <c r="F25" s="48"/>
      <c r="G25" s="49"/>
    </row>
    <row r="26" spans="2:9" s="61" customFormat="1" ht="21.75" customHeight="1">
      <c r="B26" s="58"/>
      <c r="C26" s="438" t="s">
        <v>20</v>
      </c>
      <c r="D26" s="439"/>
      <c r="E26" s="59">
        <f>SUM(E25:E25)</f>
        <v>0</v>
      </c>
      <c r="F26" s="59"/>
      <c r="G26" s="59"/>
    </row>
  </sheetData>
  <mergeCells count="15">
    <mergeCell ref="B5:C5"/>
    <mergeCell ref="B4:C4"/>
    <mergeCell ref="C17:D17"/>
    <mergeCell ref="C24:D24"/>
    <mergeCell ref="B1:G1"/>
    <mergeCell ref="B6:B7"/>
    <mergeCell ref="C6:D7"/>
    <mergeCell ref="E6:F6"/>
    <mergeCell ref="G6:G7"/>
    <mergeCell ref="C26:D26"/>
    <mergeCell ref="C8:D8"/>
    <mergeCell ref="C23:D23"/>
    <mergeCell ref="C18:D18"/>
    <mergeCell ref="C19:D19"/>
    <mergeCell ref="C22:D22"/>
  </mergeCells>
  <phoneticPr fontId="7" type="noConversion"/>
  <pageMargins left="0.31496062992125984" right="0.11811023622047245" top="0.62992125984251968" bottom="0.39370078740157483" header="0.15748031496062992" footer="0.35433070866141736"/>
  <pageSetup paperSize="9" scale="93" fitToHeight="0" orientation="portrait" horizontalDpi="4294967294" r:id="rId1"/>
  <headerFooter alignWithMargins="0">
    <oddHeader xml:space="preserve">&amp;R&amp;"TH SarabunPSK,ธรรมดา"แบบ ปร.4  
แผ่นที่  &amp;P  / 9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K154"/>
  <sheetViews>
    <sheetView showGridLines="0" zoomScale="60" zoomScaleNormal="60" zoomScaleSheetLayoutView="100" workbookViewId="0">
      <selection activeCell="R108" sqref="R108"/>
    </sheetView>
  </sheetViews>
  <sheetFormatPr defaultRowHeight="18.75"/>
  <cols>
    <col min="1" max="1" width="7.5" style="61" customWidth="1"/>
    <col min="2" max="2" width="6.33203125" style="224" customWidth="1"/>
    <col min="3" max="3" width="12.33203125" style="61" customWidth="1"/>
    <col min="4" max="4" width="71.1640625" style="61" customWidth="1"/>
    <col min="5" max="5" width="7.33203125" style="418" customWidth="1"/>
    <col min="6" max="6" width="9.83203125" style="419" customWidth="1"/>
    <col min="7" max="7" width="11.5" style="225" customWidth="1"/>
    <col min="8" max="8" width="12.83203125" style="225" customWidth="1"/>
    <col min="9" max="9" width="11.6640625" style="225" customWidth="1"/>
    <col min="10" max="10" width="12.6640625" style="225" customWidth="1"/>
    <col min="11" max="11" width="12.83203125" style="225" customWidth="1"/>
    <col min="12" max="16384" width="9.33203125" style="61"/>
  </cols>
  <sheetData>
    <row r="1" spans="2:11" ht="30" customHeight="1">
      <c r="B1" s="471" t="s">
        <v>151</v>
      </c>
      <c r="C1" s="472"/>
      <c r="D1" s="472"/>
      <c r="E1" s="472"/>
      <c r="F1" s="472"/>
      <c r="G1" s="472"/>
      <c r="H1" s="472"/>
      <c r="I1" s="472"/>
      <c r="J1" s="472"/>
      <c r="K1" s="473"/>
    </row>
    <row r="2" spans="2:11" ht="21.75" customHeight="1">
      <c r="B2" s="270" t="s">
        <v>153</v>
      </c>
      <c r="C2" s="271"/>
      <c r="D2" s="272" t="str">
        <f>+'สรุป Factor F'!D4</f>
        <v>ปรับปรุงหอพักผู้ป่วยเพื่อรองรับผู้ป่วยติดเชื้อ COVID-19 แบบห้องแยกการติดเชื้อทางอากาศสำหรับแบบหอพักผู้ป่วยพิเศษ มีห้องน้ำ</v>
      </c>
      <c r="E2" s="385"/>
      <c r="F2" s="385"/>
      <c r="G2" s="273"/>
      <c r="H2" s="271" t="s">
        <v>67</v>
      </c>
      <c r="I2" s="271"/>
      <c r="J2" s="271"/>
      <c r="K2" s="274"/>
    </row>
    <row r="3" spans="2:11" ht="21.75" customHeight="1">
      <c r="B3" s="270" t="s">
        <v>154</v>
      </c>
      <c r="C3" s="271"/>
      <c r="D3" s="275" t="str">
        <f>+'สรุป Factor F'!D5</f>
        <v>โรงพยาบาลเลย จังหวัดเลย</v>
      </c>
      <c r="E3" s="386"/>
      <c r="F3" s="386"/>
      <c r="G3" s="275"/>
      <c r="H3" s="276"/>
      <c r="I3" s="277" t="s">
        <v>5</v>
      </c>
      <c r="J3" s="309" t="str">
        <f>+'สรุป Factor F'!E7</f>
        <v>ก.35/มี.ค./63</v>
      </c>
      <c r="K3" s="278"/>
    </row>
    <row r="4" spans="2:11" ht="21.75" customHeight="1">
      <c r="B4" s="446" t="s">
        <v>155</v>
      </c>
      <c r="C4" s="447"/>
      <c r="D4" s="277" t="s">
        <v>156</v>
      </c>
      <c r="E4" s="385" t="s">
        <v>202</v>
      </c>
      <c r="F4" s="385"/>
      <c r="G4" s="273"/>
      <c r="H4" s="276"/>
      <c r="I4" s="271" t="s">
        <v>15</v>
      </c>
      <c r="J4" s="279"/>
      <c r="K4" s="280" t="s">
        <v>1</v>
      </c>
    </row>
    <row r="5" spans="2:11" ht="21.75" customHeight="1">
      <c r="B5" s="474" t="s">
        <v>152</v>
      </c>
      <c r="C5" s="475"/>
      <c r="D5" s="265"/>
      <c r="E5" s="387" t="s">
        <v>2</v>
      </c>
      <c r="F5" s="388"/>
      <c r="G5" s="267" t="s">
        <v>2</v>
      </c>
      <c r="H5" s="268"/>
      <c r="I5" s="266"/>
      <c r="J5" s="266"/>
      <c r="K5" s="269"/>
    </row>
    <row r="6" spans="2:11" ht="21" customHeight="1">
      <c r="B6" s="478" t="s">
        <v>6</v>
      </c>
      <c r="C6" s="480" t="s">
        <v>3</v>
      </c>
      <c r="D6" s="481"/>
      <c r="E6" s="476" t="s">
        <v>8</v>
      </c>
      <c r="F6" s="476" t="s">
        <v>7</v>
      </c>
      <c r="G6" s="226" t="s">
        <v>9</v>
      </c>
      <c r="H6" s="226"/>
      <c r="I6" s="226" t="s">
        <v>10</v>
      </c>
      <c r="J6" s="226"/>
      <c r="K6" s="464" t="s">
        <v>11</v>
      </c>
    </row>
    <row r="7" spans="2:11" ht="21" customHeight="1">
      <c r="B7" s="479"/>
      <c r="C7" s="482"/>
      <c r="D7" s="483"/>
      <c r="E7" s="477"/>
      <c r="F7" s="477"/>
      <c r="G7" s="232" t="s">
        <v>12</v>
      </c>
      <c r="H7" s="232" t="s">
        <v>13</v>
      </c>
      <c r="I7" s="232" t="s">
        <v>12</v>
      </c>
      <c r="J7" s="232" t="s">
        <v>14</v>
      </c>
      <c r="K7" s="465"/>
    </row>
    <row r="8" spans="2:11" ht="21" customHeight="1">
      <c r="B8" s="341"/>
      <c r="C8" s="157" t="s">
        <v>59</v>
      </c>
      <c r="D8" s="227"/>
      <c r="E8" s="389"/>
      <c r="F8" s="390"/>
      <c r="G8" s="229"/>
      <c r="H8" s="230"/>
      <c r="I8" s="228"/>
      <c r="J8" s="230"/>
      <c r="K8" s="231"/>
    </row>
    <row r="9" spans="2:11" ht="21" customHeight="1">
      <c r="B9" s="189"/>
      <c r="C9" s="190" t="s">
        <v>61</v>
      </c>
      <c r="D9" s="191"/>
      <c r="E9" s="391"/>
      <c r="F9" s="392"/>
      <c r="G9" s="158"/>
      <c r="H9" s="159"/>
      <c r="I9" s="158"/>
      <c r="J9" s="159"/>
      <c r="K9" s="159"/>
    </row>
    <row r="10" spans="2:11" s="163" customFormat="1" ht="21.75" customHeight="1">
      <c r="B10" s="160">
        <v>1</v>
      </c>
      <c r="C10" s="161" t="s">
        <v>73</v>
      </c>
      <c r="D10" s="161"/>
      <c r="E10" s="393"/>
      <c r="F10" s="393"/>
      <c r="G10" s="162"/>
      <c r="H10" s="162"/>
      <c r="I10" s="162"/>
      <c r="J10" s="162"/>
      <c r="K10" s="162"/>
    </row>
    <row r="11" spans="2:11" s="163" customFormat="1" ht="21.75" customHeight="1">
      <c r="B11" s="164">
        <v>1.1000000000000001</v>
      </c>
      <c r="C11" s="161" t="s">
        <v>74</v>
      </c>
      <c r="D11" s="161"/>
      <c r="E11" s="393"/>
      <c r="F11" s="393"/>
      <c r="G11" s="162"/>
      <c r="H11" s="162"/>
      <c r="I11" s="162"/>
      <c r="J11" s="162"/>
      <c r="K11" s="162"/>
    </row>
    <row r="12" spans="2:11" s="169" customFormat="1" ht="21.75" customHeight="1">
      <c r="B12" s="165"/>
      <c r="C12" s="166" t="s">
        <v>75</v>
      </c>
      <c r="D12" s="166"/>
      <c r="E12" s="383"/>
      <c r="F12" s="383"/>
      <c r="G12" s="168"/>
      <c r="H12" s="168"/>
      <c r="I12" s="168"/>
      <c r="J12" s="168"/>
      <c r="K12" s="168"/>
    </row>
    <row r="13" spans="2:11" s="169" customFormat="1" ht="21.75" customHeight="1">
      <c r="B13" s="165"/>
      <c r="C13" s="166" t="s">
        <v>133</v>
      </c>
      <c r="D13" s="166"/>
      <c r="E13" s="383"/>
      <c r="F13" s="383"/>
      <c r="G13" s="168"/>
      <c r="H13" s="168"/>
      <c r="I13" s="168"/>
      <c r="J13" s="168"/>
      <c r="K13" s="168"/>
    </row>
    <row r="14" spans="2:11" s="163" customFormat="1" ht="21.75" customHeight="1">
      <c r="B14" s="164">
        <v>1.2</v>
      </c>
      <c r="C14" s="161" t="s">
        <v>76</v>
      </c>
      <c r="D14" s="161"/>
      <c r="E14" s="393"/>
      <c r="F14" s="393"/>
      <c r="G14" s="170"/>
      <c r="H14" s="170"/>
      <c r="I14" s="170"/>
      <c r="J14" s="170"/>
      <c r="K14" s="168"/>
    </row>
    <row r="15" spans="2:11" s="169" customFormat="1" ht="21.75" customHeight="1">
      <c r="B15" s="165"/>
      <c r="C15" s="166" t="s">
        <v>188</v>
      </c>
      <c r="D15" s="166"/>
      <c r="E15" s="383"/>
      <c r="F15" s="383"/>
      <c r="G15" s="168"/>
      <c r="H15" s="168"/>
      <c r="I15" s="168"/>
      <c r="J15" s="168"/>
      <c r="K15" s="168"/>
    </row>
    <row r="16" spans="2:11" s="169" customFormat="1" ht="21.75" customHeight="1">
      <c r="B16" s="165"/>
      <c r="C16" s="171" t="s">
        <v>187</v>
      </c>
      <c r="D16" s="171"/>
      <c r="E16" s="383"/>
      <c r="F16" s="383"/>
      <c r="G16" s="168"/>
      <c r="H16" s="168"/>
      <c r="I16" s="168"/>
      <c r="J16" s="168"/>
      <c r="K16" s="168"/>
    </row>
    <row r="17" spans="2:11" s="169" customFormat="1" ht="21.75" customHeight="1">
      <c r="B17" s="165"/>
      <c r="C17" s="171" t="s">
        <v>134</v>
      </c>
      <c r="D17" s="171"/>
      <c r="E17" s="383"/>
      <c r="F17" s="383"/>
      <c r="G17" s="168"/>
      <c r="H17" s="168"/>
      <c r="I17" s="168"/>
      <c r="J17" s="168"/>
      <c r="K17" s="168"/>
    </row>
    <row r="18" spans="2:11" s="175" customFormat="1" ht="21.75" customHeight="1">
      <c r="B18" s="105">
        <v>1.3</v>
      </c>
      <c r="C18" s="172" t="s">
        <v>77</v>
      </c>
      <c r="D18" s="172"/>
      <c r="E18" s="394"/>
      <c r="F18" s="394"/>
      <c r="G18" s="173"/>
      <c r="H18" s="106"/>
      <c r="I18" s="174"/>
      <c r="J18" s="106"/>
      <c r="K18" s="168"/>
    </row>
    <row r="19" spans="2:11" s="175" customFormat="1" ht="21.75" customHeight="1">
      <c r="B19" s="105"/>
      <c r="C19" s="177" t="s">
        <v>72</v>
      </c>
      <c r="D19" s="172"/>
      <c r="E19" s="394"/>
      <c r="F19" s="394"/>
      <c r="G19" s="173"/>
      <c r="H19" s="106"/>
      <c r="I19" s="174"/>
      <c r="J19" s="106"/>
      <c r="K19" s="168"/>
    </row>
    <row r="20" spans="2:11" s="352" customFormat="1" ht="21.6" customHeight="1">
      <c r="B20" s="350"/>
      <c r="C20" s="351" t="s">
        <v>182</v>
      </c>
      <c r="D20" s="351"/>
      <c r="E20" s="384"/>
      <c r="F20" s="384"/>
      <c r="G20" s="367"/>
      <c r="H20" s="167"/>
      <c r="I20" s="373"/>
      <c r="J20" s="167"/>
      <c r="K20" s="167"/>
    </row>
    <row r="21" spans="2:11" s="175" customFormat="1" ht="21.75" customHeight="1">
      <c r="B21" s="181"/>
      <c r="C21" s="177" t="s">
        <v>183</v>
      </c>
      <c r="D21" s="177"/>
      <c r="E21" s="395"/>
      <c r="F21" s="395"/>
      <c r="G21" s="178"/>
      <c r="H21" s="176"/>
      <c r="I21" s="179"/>
      <c r="J21" s="176"/>
      <c r="K21" s="168"/>
    </row>
    <row r="22" spans="2:11" s="175" customFormat="1" ht="21.75" customHeight="1">
      <c r="B22" s="181"/>
      <c r="C22" s="177" t="s">
        <v>184</v>
      </c>
      <c r="D22" s="177"/>
      <c r="E22" s="395"/>
      <c r="F22" s="395"/>
      <c r="G22" s="178"/>
      <c r="H22" s="176"/>
      <c r="I22" s="179"/>
      <c r="J22" s="176"/>
      <c r="K22" s="168"/>
    </row>
    <row r="23" spans="2:11" s="175" customFormat="1" ht="21.75" customHeight="1">
      <c r="B23" s="181"/>
      <c r="C23" s="177" t="s">
        <v>185</v>
      </c>
      <c r="D23" s="177"/>
      <c r="E23" s="395"/>
      <c r="F23" s="395"/>
      <c r="G23" s="178"/>
      <c r="H23" s="176"/>
      <c r="I23" s="179"/>
      <c r="J23" s="176"/>
      <c r="K23" s="168"/>
    </row>
    <row r="24" spans="2:11" s="175" customFormat="1" ht="21.75" customHeight="1">
      <c r="B24" s="181"/>
      <c r="C24" s="177" t="s">
        <v>186</v>
      </c>
      <c r="D24" s="177"/>
      <c r="E24" s="395"/>
      <c r="F24" s="395"/>
      <c r="G24" s="178"/>
      <c r="H24" s="176"/>
      <c r="I24" s="179"/>
      <c r="J24" s="176"/>
      <c r="K24" s="168"/>
    </row>
    <row r="25" spans="2:11" s="175" customFormat="1" ht="21.75" customHeight="1">
      <c r="B25" s="181"/>
      <c r="C25" s="177" t="s">
        <v>134</v>
      </c>
      <c r="D25" s="177"/>
      <c r="E25" s="395"/>
      <c r="F25" s="395"/>
      <c r="G25" s="178"/>
      <c r="H25" s="176"/>
      <c r="I25" s="179"/>
      <c r="J25" s="176"/>
      <c r="K25" s="168"/>
    </row>
    <row r="26" spans="2:11" s="175" customFormat="1" ht="21.75" customHeight="1">
      <c r="B26" s="181"/>
      <c r="C26" s="177" t="s">
        <v>78</v>
      </c>
      <c r="D26" s="177"/>
      <c r="E26" s="395"/>
      <c r="F26" s="395"/>
      <c r="G26" s="178"/>
      <c r="H26" s="176"/>
      <c r="I26" s="179"/>
      <c r="J26" s="176"/>
      <c r="K26" s="168"/>
    </row>
    <row r="27" spans="2:11" s="175" customFormat="1" ht="21.75" customHeight="1">
      <c r="B27" s="105">
        <v>1.4</v>
      </c>
      <c r="C27" s="172" t="s">
        <v>79</v>
      </c>
      <c r="D27" s="172"/>
      <c r="E27" s="394"/>
      <c r="F27" s="394"/>
      <c r="G27" s="173"/>
      <c r="H27" s="176"/>
      <c r="I27" s="174"/>
      <c r="J27" s="176"/>
      <c r="K27" s="168"/>
    </row>
    <row r="28" spans="2:11" s="175" customFormat="1" ht="21.75" customHeight="1">
      <c r="B28" s="181"/>
      <c r="C28" s="177" t="s">
        <v>135</v>
      </c>
      <c r="D28" s="177"/>
      <c r="E28" s="395"/>
      <c r="F28" s="395"/>
      <c r="G28" s="178"/>
      <c r="H28" s="176"/>
      <c r="I28" s="179"/>
      <c r="J28" s="176"/>
      <c r="K28" s="168"/>
    </row>
    <row r="29" spans="2:11" s="175" customFormat="1" ht="21.75" customHeight="1">
      <c r="B29" s="181"/>
      <c r="C29" s="177" t="s">
        <v>189</v>
      </c>
      <c r="D29" s="177"/>
      <c r="E29" s="395"/>
      <c r="F29" s="395"/>
      <c r="G29" s="178"/>
      <c r="H29" s="176"/>
      <c r="I29" s="179"/>
      <c r="J29" s="176"/>
      <c r="K29" s="168"/>
    </row>
    <row r="30" spans="2:11" s="175" customFormat="1" ht="21.75" customHeight="1">
      <c r="B30" s="181"/>
      <c r="C30" s="177" t="s">
        <v>190</v>
      </c>
      <c r="D30" s="177"/>
      <c r="E30" s="395"/>
      <c r="F30" s="395"/>
      <c r="G30" s="178"/>
      <c r="H30" s="176"/>
      <c r="I30" s="179"/>
      <c r="J30" s="176"/>
      <c r="K30" s="168"/>
    </row>
    <row r="31" spans="2:11" s="175" customFormat="1" ht="21.75" customHeight="1">
      <c r="B31" s="181"/>
      <c r="C31" s="177" t="s">
        <v>191</v>
      </c>
      <c r="D31" s="177"/>
      <c r="E31" s="395"/>
      <c r="F31" s="395"/>
      <c r="G31" s="178"/>
      <c r="H31" s="176"/>
      <c r="I31" s="179"/>
      <c r="J31" s="176"/>
      <c r="K31" s="168"/>
    </row>
    <row r="32" spans="2:11" s="175" customFormat="1" ht="21.75" customHeight="1">
      <c r="B32" s="181"/>
      <c r="C32" s="177" t="s">
        <v>136</v>
      </c>
      <c r="D32" s="177"/>
      <c r="E32" s="395"/>
      <c r="F32" s="395"/>
      <c r="G32" s="178"/>
      <c r="H32" s="176"/>
      <c r="I32" s="179"/>
      <c r="J32" s="176"/>
      <c r="K32" s="168"/>
    </row>
    <row r="33" spans="2:11" s="175" customFormat="1" ht="21.75" customHeight="1">
      <c r="B33" s="181"/>
      <c r="C33" s="177" t="s">
        <v>181</v>
      </c>
      <c r="D33" s="177"/>
      <c r="E33" s="395"/>
      <c r="F33" s="395"/>
      <c r="G33" s="178"/>
      <c r="H33" s="176"/>
      <c r="I33" s="179"/>
      <c r="J33" s="176"/>
      <c r="K33" s="168"/>
    </row>
    <row r="34" spans="2:11" s="175" customFormat="1" ht="21.75" customHeight="1">
      <c r="B34" s="181"/>
      <c r="C34" s="177" t="s">
        <v>137</v>
      </c>
      <c r="D34" s="177"/>
      <c r="E34" s="395"/>
      <c r="F34" s="395"/>
      <c r="G34" s="178"/>
      <c r="H34" s="176"/>
      <c r="I34" s="179"/>
      <c r="J34" s="176"/>
      <c r="K34" s="168"/>
    </row>
    <row r="35" spans="2:11" s="175" customFormat="1" ht="21.75" customHeight="1">
      <c r="B35" s="105">
        <v>1.5</v>
      </c>
      <c r="C35" s="172" t="s">
        <v>80</v>
      </c>
      <c r="D35" s="172"/>
      <c r="E35" s="394"/>
      <c r="F35" s="394"/>
      <c r="G35" s="173"/>
      <c r="H35" s="176"/>
      <c r="I35" s="174"/>
      <c r="J35" s="176"/>
      <c r="K35" s="168"/>
    </row>
    <row r="36" spans="2:11" s="175" customFormat="1" ht="21.75" customHeight="1">
      <c r="B36" s="105"/>
      <c r="C36" s="177" t="s">
        <v>81</v>
      </c>
      <c r="D36" s="177"/>
      <c r="E36" s="395"/>
      <c r="F36" s="395"/>
      <c r="G36" s="178"/>
      <c r="H36" s="176"/>
      <c r="I36" s="179"/>
      <c r="J36" s="176"/>
      <c r="K36" s="168"/>
    </row>
    <row r="37" spans="2:11" s="175" customFormat="1" ht="21.75" customHeight="1">
      <c r="B37" s="105"/>
      <c r="C37" s="177" t="s">
        <v>82</v>
      </c>
      <c r="D37" s="177"/>
      <c r="E37" s="395"/>
      <c r="F37" s="395"/>
      <c r="G37" s="178"/>
      <c r="H37" s="176"/>
      <c r="I37" s="179"/>
      <c r="J37" s="176"/>
      <c r="K37" s="168"/>
    </row>
    <row r="38" spans="2:11" s="175" customFormat="1" ht="21.75" customHeight="1">
      <c r="B38" s="105"/>
      <c r="C38" s="177" t="s">
        <v>83</v>
      </c>
      <c r="D38" s="177"/>
      <c r="E38" s="395"/>
      <c r="F38" s="395"/>
      <c r="G38" s="178"/>
      <c r="H38" s="176"/>
      <c r="I38" s="179"/>
      <c r="J38" s="176"/>
      <c r="K38" s="168"/>
    </row>
    <row r="39" spans="2:11" s="175" customFormat="1" ht="21.75" customHeight="1">
      <c r="B39" s="105"/>
      <c r="C39" s="177" t="s">
        <v>84</v>
      </c>
      <c r="D39" s="177"/>
      <c r="E39" s="395"/>
      <c r="F39" s="395"/>
      <c r="G39" s="178"/>
      <c r="H39" s="176"/>
      <c r="I39" s="179"/>
      <c r="J39" s="176"/>
      <c r="K39" s="168"/>
    </row>
    <row r="40" spans="2:11" s="175" customFormat="1" ht="21.75" customHeight="1">
      <c r="B40" s="338"/>
      <c r="C40" s="339" t="s">
        <v>174</v>
      </c>
      <c r="D40" s="339"/>
      <c r="E40" s="396"/>
      <c r="F40" s="396"/>
      <c r="G40" s="233"/>
      <c r="H40" s="234"/>
      <c r="I40" s="235"/>
      <c r="J40" s="234"/>
      <c r="K40" s="180"/>
    </row>
    <row r="41" spans="2:11" s="381" customFormat="1" ht="21.75" customHeight="1">
      <c r="B41" s="375"/>
      <c r="C41" s="376" t="s">
        <v>173</v>
      </c>
      <c r="D41" s="376"/>
      <c r="E41" s="397"/>
      <c r="F41" s="397"/>
      <c r="G41" s="377"/>
      <c r="H41" s="378"/>
      <c r="I41" s="379"/>
      <c r="J41" s="378"/>
      <c r="K41" s="380"/>
    </row>
    <row r="42" spans="2:11" s="169" customFormat="1" ht="21.75" customHeight="1">
      <c r="B42" s="182"/>
      <c r="C42" s="460" t="s">
        <v>85</v>
      </c>
      <c r="D42" s="461"/>
      <c r="E42" s="398"/>
      <c r="F42" s="398"/>
      <c r="G42" s="183"/>
      <c r="H42" s="184">
        <f>SUM(H12:H41)</f>
        <v>0</v>
      </c>
      <c r="I42" s="184"/>
      <c r="J42" s="184">
        <f>SUM(J12:J41)</f>
        <v>0</v>
      </c>
      <c r="K42" s="184">
        <f>SUM(K12:K41)</f>
        <v>0</v>
      </c>
    </row>
    <row r="43" spans="2:11" s="169" customFormat="1" ht="21.75" customHeight="1">
      <c r="B43" s="236">
        <v>2</v>
      </c>
      <c r="C43" s="237" t="s">
        <v>86</v>
      </c>
      <c r="D43" s="238"/>
      <c r="E43" s="399"/>
      <c r="F43" s="399"/>
      <c r="G43" s="239"/>
      <c r="H43" s="239"/>
      <c r="I43" s="239"/>
      <c r="J43" s="239"/>
      <c r="K43" s="239"/>
    </row>
    <row r="44" spans="2:11" s="169" customFormat="1" ht="21.75" customHeight="1">
      <c r="B44" s="164">
        <v>2.1</v>
      </c>
      <c r="C44" s="466" t="s">
        <v>138</v>
      </c>
      <c r="D44" s="467"/>
      <c r="E44" s="383"/>
      <c r="F44" s="383"/>
      <c r="G44" s="214"/>
      <c r="H44" s="214"/>
      <c r="I44" s="214"/>
      <c r="J44" s="193"/>
      <c r="K44" s="168"/>
    </row>
    <row r="45" spans="2:11" s="169" customFormat="1" ht="21.75" customHeight="1">
      <c r="B45" s="185"/>
      <c r="C45" s="186" t="s">
        <v>139</v>
      </c>
      <c r="D45" s="187"/>
      <c r="E45" s="383"/>
      <c r="F45" s="383"/>
      <c r="G45" s="214"/>
      <c r="H45" s="214"/>
      <c r="I45" s="214"/>
      <c r="J45" s="214"/>
      <c r="K45" s="214"/>
    </row>
    <row r="46" spans="2:11" s="169" customFormat="1" ht="21.75" customHeight="1">
      <c r="B46" s="185"/>
      <c r="C46" s="186" t="s">
        <v>140</v>
      </c>
      <c r="D46" s="187"/>
      <c r="E46" s="383"/>
      <c r="F46" s="383"/>
      <c r="G46" s="214"/>
      <c r="H46" s="214"/>
      <c r="I46" s="214"/>
      <c r="J46" s="214"/>
      <c r="K46" s="214"/>
    </row>
    <row r="47" spans="2:11" s="169" customFormat="1" ht="21.75" customHeight="1">
      <c r="B47" s="185"/>
      <c r="C47" s="186" t="s">
        <v>141</v>
      </c>
      <c r="D47" s="187"/>
      <c r="E47" s="383"/>
      <c r="F47" s="383"/>
      <c r="G47" s="214"/>
      <c r="H47" s="214"/>
      <c r="I47" s="214"/>
      <c r="J47" s="214"/>
      <c r="K47" s="214"/>
    </row>
    <row r="48" spans="2:11" s="169" customFormat="1" ht="21.75" customHeight="1">
      <c r="B48" s="185"/>
      <c r="C48" s="186" t="s">
        <v>142</v>
      </c>
      <c r="D48" s="187"/>
      <c r="E48" s="383"/>
      <c r="F48" s="383"/>
      <c r="G48" s="214"/>
      <c r="H48" s="214"/>
      <c r="I48" s="214"/>
      <c r="J48" s="214"/>
      <c r="K48" s="214"/>
    </row>
    <row r="49" spans="2:11" s="169" customFormat="1" ht="21.75" customHeight="1">
      <c r="B49" s="185"/>
      <c r="C49" s="186" t="s">
        <v>143</v>
      </c>
      <c r="D49" s="187"/>
      <c r="E49" s="383"/>
      <c r="F49" s="383"/>
      <c r="G49" s="214"/>
      <c r="H49" s="214"/>
      <c r="I49" s="214"/>
      <c r="J49" s="214"/>
      <c r="K49" s="214"/>
    </row>
    <row r="50" spans="2:11" s="169" customFormat="1" ht="21.75" customHeight="1">
      <c r="B50" s="185"/>
      <c r="C50" s="186" t="s">
        <v>144</v>
      </c>
      <c r="D50" s="187"/>
      <c r="E50" s="383"/>
      <c r="F50" s="383"/>
      <c r="G50" s="214"/>
      <c r="H50" s="214"/>
      <c r="I50" s="214"/>
      <c r="J50" s="214"/>
      <c r="K50" s="214"/>
    </row>
    <row r="51" spans="2:11" s="169" customFormat="1" ht="21.75" customHeight="1">
      <c r="B51" s="185"/>
      <c r="C51" s="186" t="s">
        <v>145</v>
      </c>
      <c r="D51" s="187"/>
      <c r="E51" s="383"/>
      <c r="F51" s="383"/>
      <c r="G51" s="214"/>
      <c r="H51" s="214"/>
      <c r="I51" s="214"/>
      <c r="J51" s="214"/>
      <c r="K51" s="214"/>
    </row>
    <row r="52" spans="2:11" s="169" customFormat="1" ht="21.75" customHeight="1">
      <c r="B52" s="185"/>
      <c r="C52" s="469" t="s">
        <v>146</v>
      </c>
      <c r="D52" s="470"/>
      <c r="E52" s="383"/>
      <c r="F52" s="383"/>
      <c r="G52" s="214"/>
      <c r="H52" s="214"/>
      <c r="I52" s="214"/>
      <c r="J52" s="214"/>
      <c r="K52" s="214"/>
    </row>
    <row r="53" spans="2:11" s="169" customFormat="1" ht="21.75" customHeight="1">
      <c r="B53" s="185"/>
      <c r="C53" s="200"/>
      <c r="D53" s="201"/>
      <c r="E53" s="383"/>
      <c r="F53" s="383"/>
      <c r="G53" s="214"/>
      <c r="H53" s="214"/>
      <c r="I53" s="214"/>
      <c r="J53" s="214"/>
      <c r="K53" s="214"/>
    </row>
    <row r="54" spans="2:11" s="169" customFormat="1" ht="21.75" customHeight="1">
      <c r="B54" s="185">
        <v>2.2000000000000002</v>
      </c>
      <c r="C54" s="466" t="s">
        <v>147</v>
      </c>
      <c r="D54" s="467"/>
      <c r="E54" s="383"/>
      <c r="F54" s="383"/>
      <c r="G54" s="214"/>
      <c r="H54" s="214"/>
      <c r="I54" s="214"/>
      <c r="J54" s="193"/>
      <c r="K54" s="168"/>
    </row>
    <row r="55" spans="2:11" s="169" customFormat="1" ht="21.75" customHeight="1">
      <c r="B55" s="165"/>
      <c r="C55" s="202" t="s">
        <v>89</v>
      </c>
      <c r="D55" s="203"/>
      <c r="E55" s="383"/>
      <c r="F55" s="383"/>
      <c r="G55" s="214"/>
      <c r="H55" s="214"/>
      <c r="I55" s="214"/>
      <c r="J55" s="214"/>
      <c r="K55" s="214"/>
    </row>
    <row r="56" spans="2:11" s="169" customFormat="1" ht="21.75" customHeight="1">
      <c r="B56" s="165"/>
      <c r="C56" s="202" t="s">
        <v>90</v>
      </c>
      <c r="D56" s="203"/>
      <c r="E56" s="383"/>
      <c r="F56" s="383"/>
      <c r="G56" s="214"/>
      <c r="H56" s="214"/>
      <c r="I56" s="214"/>
      <c r="J56" s="214"/>
      <c r="K56" s="214"/>
    </row>
    <row r="57" spans="2:11" s="169" customFormat="1" ht="21.75" customHeight="1">
      <c r="B57" s="185"/>
      <c r="C57" s="166" t="s">
        <v>91</v>
      </c>
      <c r="D57" s="166"/>
      <c r="E57" s="383"/>
      <c r="F57" s="383"/>
      <c r="G57" s="214"/>
      <c r="H57" s="214"/>
      <c r="I57" s="214"/>
      <c r="J57" s="214"/>
      <c r="K57" s="214"/>
    </row>
    <row r="58" spans="2:11" s="169" customFormat="1" ht="21.75" customHeight="1">
      <c r="B58" s="165"/>
      <c r="C58" s="166" t="s">
        <v>87</v>
      </c>
      <c r="D58" s="166"/>
      <c r="E58" s="383"/>
      <c r="F58" s="383"/>
      <c r="G58" s="214"/>
      <c r="H58" s="214"/>
      <c r="I58" s="214"/>
      <c r="J58" s="214"/>
      <c r="K58" s="214"/>
    </row>
    <row r="59" spans="2:11" s="169" customFormat="1" ht="21.75" customHeight="1">
      <c r="B59" s="165"/>
      <c r="C59" s="166" t="s">
        <v>92</v>
      </c>
      <c r="D59" s="166"/>
      <c r="E59" s="383"/>
      <c r="F59" s="383"/>
      <c r="G59" s="214"/>
      <c r="H59" s="214"/>
      <c r="I59" s="214"/>
      <c r="J59" s="214"/>
      <c r="K59" s="214"/>
    </row>
    <row r="60" spans="2:11" s="169" customFormat="1" ht="21.75" customHeight="1">
      <c r="B60" s="165"/>
      <c r="C60" s="166" t="s">
        <v>93</v>
      </c>
      <c r="D60" s="166"/>
      <c r="E60" s="383"/>
      <c r="F60" s="383"/>
      <c r="G60" s="214"/>
      <c r="H60" s="214"/>
      <c r="I60" s="214"/>
      <c r="J60" s="214"/>
      <c r="K60" s="214"/>
    </row>
    <row r="61" spans="2:11" s="169" customFormat="1" ht="21.75" customHeight="1">
      <c r="B61" s="165"/>
      <c r="C61" s="166" t="s">
        <v>88</v>
      </c>
      <c r="D61" s="166"/>
      <c r="E61" s="383"/>
      <c r="F61" s="383"/>
      <c r="G61" s="214"/>
      <c r="H61" s="214"/>
      <c r="I61" s="214"/>
      <c r="J61" s="214"/>
      <c r="K61" s="214"/>
    </row>
    <row r="62" spans="2:11" s="169" customFormat="1" ht="21.75" customHeight="1">
      <c r="B62" s="165"/>
      <c r="C62" s="166" t="s">
        <v>148</v>
      </c>
      <c r="D62" s="166"/>
      <c r="E62" s="383"/>
      <c r="F62" s="383"/>
      <c r="G62" s="214"/>
      <c r="H62" s="176"/>
      <c r="I62" s="214"/>
      <c r="J62" s="193"/>
      <c r="K62" s="168"/>
    </row>
    <row r="63" spans="2:11" s="169" customFormat="1" ht="21.75" customHeight="1">
      <c r="B63" s="165"/>
      <c r="C63" s="166" t="s">
        <v>149</v>
      </c>
      <c r="D63" s="166"/>
      <c r="E63" s="383"/>
      <c r="F63" s="383"/>
      <c r="G63" s="214"/>
      <c r="H63" s="176"/>
      <c r="I63" s="214"/>
      <c r="J63" s="193"/>
      <c r="K63" s="168"/>
    </row>
    <row r="64" spans="2:11" s="169" customFormat="1" ht="21.75" customHeight="1">
      <c r="B64" s="240"/>
      <c r="C64" s="241"/>
      <c r="D64" s="242"/>
      <c r="E64" s="400"/>
      <c r="F64" s="400"/>
      <c r="G64" s="244"/>
      <c r="H64" s="244"/>
      <c r="I64" s="244"/>
      <c r="J64" s="244"/>
      <c r="K64" s="244"/>
    </row>
    <row r="65" spans="2:11" s="169" customFormat="1" ht="21.75" customHeight="1">
      <c r="B65" s="182"/>
      <c r="C65" s="460" t="s">
        <v>94</v>
      </c>
      <c r="D65" s="461"/>
      <c r="E65" s="401"/>
      <c r="F65" s="401"/>
      <c r="G65" s="247"/>
      <c r="H65" s="184">
        <f>SUM(H44:H63)</f>
        <v>0</v>
      </c>
      <c r="I65" s="184"/>
      <c r="J65" s="184">
        <f>SUM(J44:J63)</f>
        <v>0</v>
      </c>
      <c r="K65" s="184">
        <f>SUM(K44:K63)</f>
        <v>0</v>
      </c>
    </row>
    <row r="66" spans="2:11" s="169" customFormat="1" ht="21.75" customHeight="1">
      <c r="B66" s="248"/>
      <c r="C66" s="245"/>
      <c r="D66" s="245"/>
      <c r="E66" s="402"/>
      <c r="F66" s="402"/>
      <c r="G66" s="249"/>
      <c r="H66" s="246"/>
      <c r="I66" s="250"/>
      <c r="J66" s="250"/>
      <c r="K66" s="250"/>
    </row>
    <row r="67" spans="2:11" s="169" customFormat="1" ht="21.75" customHeight="1">
      <c r="B67" s="160">
        <v>3</v>
      </c>
      <c r="C67" s="161" t="s">
        <v>95</v>
      </c>
      <c r="D67" s="161"/>
      <c r="E67" s="383"/>
      <c r="F67" s="403"/>
      <c r="G67" s="204"/>
      <c r="H67" s="206"/>
      <c r="I67" s="192"/>
      <c r="J67" s="192"/>
      <c r="K67" s="192"/>
    </row>
    <row r="68" spans="2:11" s="169" customFormat="1" ht="21.75" customHeight="1">
      <c r="B68" s="164">
        <v>3.1</v>
      </c>
      <c r="C68" s="199" t="s">
        <v>96</v>
      </c>
      <c r="D68" s="207"/>
      <c r="E68" s="393"/>
      <c r="F68" s="404"/>
      <c r="G68" s="204"/>
      <c r="H68" s="206"/>
      <c r="I68" s="192"/>
      <c r="J68" s="192"/>
      <c r="K68" s="192"/>
    </row>
    <row r="69" spans="2:11" s="345" customFormat="1" ht="21.75" customHeight="1">
      <c r="B69" s="343"/>
      <c r="C69" s="353" t="s">
        <v>97</v>
      </c>
      <c r="D69" s="354"/>
      <c r="E69" s="405"/>
      <c r="F69" s="405"/>
      <c r="G69" s="332"/>
      <c r="H69" s="355"/>
      <c r="I69" s="368"/>
      <c r="J69" s="331"/>
      <c r="K69" s="167"/>
    </row>
    <row r="70" spans="2:11" s="345" customFormat="1" ht="21.75" customHeight="1">
      <c r="B70" s="343"/>
      <c r="C70" s="353" t="s">
        <v>98</v>
      </c>
      <c r="D70" s="354"/>
      <c r="E70" s="405"/>
      <c r="F70" s="405"/>
      <c r="G70" s="332"/>
      <c r="H70" s="355"/>
      <c r="I70" s="332"/>
      <c r="J70" s="331"/>
      <c r="K70" s="167"/>
    </row>
    <row r="71" spans="2:11" s="169" customFormat="1" ht="21.75" customHeight="1">
      <c r="B71" s="165"/>
      <c r="C71" s="202" t="s">
        <v>168</v>
      </c>
      <c r="D71" s="203"/>
      <c r="E71" s="383"/>
      <c r="F71" s="383"/>
      <c r="G71" s="205"/>
      <c r="H71" s="176"/>
      <c r="I71" s="205"/>
      <c r="J71" s="193"/>
      <c r="K71" s="168"/>
    </row>
    <row r="72" spans="2:11" s="169" customFormat="1" ht="21.75" customHeight="1">
      <c r="B72" s="165"/>
      <c r="C72" s="202" t="s">
        <v>169</v>
      </c>
      <c r="D72" s="203"/>
      <c r="E72" s="383"/>
      <c r="F72" s="383"/>
      <c r="G72" s="205"/>
      <c r="H72" s="176"/>
      <c r="I72" s="205"/>
      <c r="J72" s="193"/>
      <c r="K72" s="168"/>
    </row>
    <row r="73" spans="2:11" s="169" customFormat="1" ht="21.75" customHeight="1">
      <c r="B73" s="165"/>
      <c r="C73" s="202" t="s">
        <v>100</v>
      </c>
      <c r="D73" s="203"/>
      <c r="E73" s="383"/>
      <c r="F73" s="383"/>
      <c r="G73" s="205"/>
      <c r="H73" s="176"/>
      <c r="I73" s="205"/>
      <c r="J73" s="193"/>
      <c r="K73" s="168"/>
    </row>
    <row r="74" spans="2:11" s="169" customFormat="1" ht="21.75" customHeight="1">
      <c r="B74" s="164">
        <v>3.2</v>
      </c>
      <c r="C74" s="199" t="s">
        <v>101</v>
      </c>
      <c r="D74" s="207"/>
      <c r="E74" s="393"/>
      <c r="F74" s="393"/>
      <c r="G74" s="205"/>
      <c r="H74" s="176"/>
      <c r="I74" s="205"/>
      <c r="J74" s="193"/>
      <c r="K74" s="168"/>
    </row>
    <row r="75" spans="2:11" s="345" customFormat="1" ht="21.75" customHeight="1">
      <c r="B75" s="343"/>
      <c r="C75" s="353" t="s">
        <v>102</v>
      </c>
      <c r="D75" s="354"/>
      <c r="E75" s="405"/>
      <c r="F75" s="405"/>
      <c r="G75" s="332"/>
      <c r="H75" s="324"/>
      <c r="I75" s="332"/>
      <c r="J75" s="331"/>
      <c r="K75" s="167"/>
    </row>
    <row r="76" spans="2:11" s="345" customFormat="1" ht="21.75" customHeight="1">
      <c r="B76" s="343"/>
      <c r="C76" s="353" t="s">
        <v>103</v>
      </c>
      <c r="D76" s="354"/>
      <c r="E76" s="405"/>
      <c r="F76" s="405"/>
      <c r="G76" s="332"/>
      <c r="H76" s="324"/>
      <c r="I76" s="332"/>
      <c r="J76" s="331"/>
      <c r="K76" s="167"/>
    </row>
    <row r="77" spans="2:11" s="169" customFormat="1" ht="21.75" customHeight="1">
      <c r="B77" s="165"/>
      <c r="C77" s="202" t="s">
        <v>99</v>
      </c>
      <c r="D77" s="203"/>
      <c r="E77" s="383"/>
      <c r="F77" s="383"/>
      <c r="G77" s="205"/>
      <c r="H77" s="176"/>
      <c r="I77" s="205"/>
      <c r="J77" s="193"/>
      <c r="K77" s="168"/>
    </row>
    <row r="78" spans="2:11" s="169" customFormat="1" ht="21.75" customHeight="1">
      <c r="B78" s="165"/>
      <c r="C78" s="202" t="s">
        <v>170</v>
      </c>
      <c r="D78" s="203"/>
      <c r="E78" s="383"/>
      <c r="F78" s="383"/>
      <c r="G78" s="205"/>
      <c r="H78" s="176"/>
      <c r="I78" s="205"/>
      <c r="J78" s="193"/>
      <c r="K78" s="168"/>
    </row>
    <row r="79" spans="2:11" s="169" customFormat="1" ht="21.75" customHeight="1">
      <c r="B79" s="165"/>
      <c r="C79" s="202" t="s">
        <v>100</v>
      </c>
      <c r="D79" s="203"/>
      <c r="E79" s="383"/>
      <c r="F79" s="383"/>
      <c r="G79" s="205"/>
      <c r="H79" s="176"/>
      <c r="I79" s="205"/>
      <c r="J79" s="193"/>
      <c r="K79" s="168"/>
    </row>
    <row r="80" spans="2:11" s="169" customFormat="1" ht="21.75" customHeight="1">
      <c r="B80" s="255"/>
      <c r="C80" s="251"/>
      <c r="D80" s="251"/>
      <c r="E80" s="406"/>
      <c r="F80" s="407"/>
      <c r="G80" s="256"/>
      <c r="H80" s="252"/>
      <c r="I80" s="256"/>
      <c r="J80" s="252"/>
      <c r="K80" s="257"/>
    </row>
    <row r="81" spans="2:11" s="169" customFormat="1" ht="21.75" customHeight="1">
      <c r="B81" s="182"/>
      <c r="C81" s="460" t="s">
        <v>104</v>
      </c>
      <c r="D81" s="461"/>
      <c r="E81" s="401"/>
      <c r="F81" s="401"/>
      <c r="G81" s="247"/>
      <c r="H81" s="184">
        <f>SUM(H69:H79)</f>
        <v>0</v>
      </c>
      <c r="I81" s="184"/>
      <c r="J81" s="184">
        <f>SUM(J69:J79)</f>
        <v>0</v>
      </c>
      <c r="K81" s="184">
        <f>SUM(K69:K79)</f>
        <v>0</v>
      </c>
    </row>
    <row r="82" spans="2:11" s="169" customFormat="1" ht="21.75" customHeight="1">
      <c r="B82" s="236">
        <v>4</v>
      </c>
      <c r="C82" s="253" t="s">
        <v>105</v>
      </c>
      <c r="D82" s="253"/>
      <c r="E82" s="399"/>
      <c r="F82" s="399"/>
      <c r="G82" s="213"/>
      <c r="H82" s="254"/>
      <c r="I82" s="254"/>
      <c r="J82" s="254"/>
      <c r="K82" s="254"/>
    </row>
    <row r="83" spans="2:11" s="169" customFormat="1" ht="21.75" customHeight="1">
      <c r="B83" s="165"/>
      <c r="C83" s="161" t="s">
        <v>106</v>
      </c>
      <c r="D83" s="161"/>
      <c r="E83" s="383"/>
      <c r="F83" s="383"/>
      <c r="G83" s="204"/>
      <c r="H83" s="192"/>
      <c r="I83" s="192"/>
      <c r="J83" s="192"/>
      <c r="K83" s="192"/>
    </row>
    <row r="84" spans="2:11" s="169" customFormat="1" ht="21.75" customHeight="1">
      <c r="B84" s="164">
        <v>4.0999999999999996</v>
      </c>
      <c r="C84" s="161" t="s">
        <v>107</v>
      </c>
      <c r="D84" s="161"/>
      <c r="E84" s="393"/>
      <c r="F84" s="393"/>
      <c r="G84" s="204"/>
      <c r="H84" s="192"/>
      <c r="I84" s="192"/>
      <c r="J84" s="192"/>
      <c r="K84" s="192"/>
    </row>
    <row r="85" spans="2:11" s="169" customFormat="1" ht="21.75" customHeight="1">
      <c r="B85" s="185"/>
      <c r="C85" s="166" t="s">
        <v>108</v>
      </c>
      <c r="D85" s="166"/>
      <c r="E85" s="383"/>
      <c r="F85" s="383"/>
      <c r="G85" s="204"/>
      <c r="H85" s="176"/>
      <c r="I85" s="192"/>
      <c r="J85" s="193"/>
      <c r="K85" s="168"/>
    </row>
    <row r="86" spans="2:11" s="345" customFormat="1" ht="21.75" customHeight="1">
      <c r="B86" s="343"/>
      <c r="C86" s="344" t="s">
        <v>109</v>
      </c>
      <c r="D86" s="344"/>
      <c r="E86" s="405"/>
      <c r="F86" s="405"/>
      <c r="G86" s="368"/>
      <c r="H86" s="324"/>
      <c r="I86" s="374"/>
      <c r="J86" s="331"/>
      <c r="K86" s="167"/>
    </row>
    <row r="87" spans="2:11" s="345" customFormat="1" ht="21.75" customHeight="1">
      <c r="B87" s="343"/>
      <c r="C87" s="344" t="s">
        <v>110</v>
      </c>
      <c r="D87" s="344"/>
      <c r="E87" s="405"/>
      <c r="F87" s="405"/>
      <c r="G87" s="368"/>
      <c r="H87" s="324"/>
      <c r="I87" s="374"/>
      <c r="J87" s="331"/>
      <c r="K87" s="167"/>
    </row>
    <row r="88" spans="2:11" s="169" customFormat="1" ht="21.75" customHeight="1">
      <c r="B88" s="165"/>
      <c r="C88" s="202" t="s">
        <v>111</v>
      </c>
      <c r="D88" s="203"/>
      <c r="E88" s="383"/>
      <c r="F88" s="383"/>
      <c r="G88" s="204"/>
      <c r="H88" s="176"/>
      <c r="I88" s="192"/>
      <c r="J88" s="193"/>
      <c r="K88" s="168"/>
    </row>
    <row r="89" spans="2:11" s="169" customFormat="1" ht="21.75" customHeight="1">
      <c r="B89" s="165"/>
      <c r="C89" s="208" t="s">
        <v>112</v>
      </c>
      <c r="D89" s="203"/>
      <c r="E89" s="383"/>
      <c r="F89" s="383"/>
      <c r="G89" s="204"/>
      <c r="H89" s="176"/>
      <c r="I89" s="192"/>
      <c r="J89" s="193"/>
      <c r="K89" s="168"/>
    </row>
    <row r="90" spans="2:11" s="169" customFormat="1" ht="21.75" customHeight="1">
      <c r="B90" s="164">
        <v>4.2</v>
      </c>
      <c r="C90" s="199" t="s">
        <v>113</v>
      </c>
      <c r="D90" s="207"/>
      <c r="E90" s="393"/>
      <c r="F90" s="393"/>
      <c r="G90" s="204"/>
      <c r="H90" s="192"/>
      <c r="I90" s="192"/>
      <c r="J90" s="192"/>
      <c r="K90" s="192"/>
    </row>
    <row r="91" spans="2:11" s="169" customFormat="1" ht="21.75" customHeight="1">
      <c r="B91" s="185"/>
      <c r="C91" s="202" t="s">
        <v>192</v>
      </c>
      <c r="D91" s="203"/>
      <c r="E91" s="383"/>
      <c r="F91" s="383"/>
      <c r="G91" s="204"/>
      <c r="H91" s="176"/>
      <c r="I91" s="192"/>
      <c r="J91" s="193"/>
      <c r="K91" s="168"/>
    </row>
    <row r="92" spans="2:11" s="169" customFormat="1" ht="21.75" customHeight="1">
      <c r="B92" s="209"/>
      <c r="C92" s="210" t="s">
        <v>193</v>
      </c>
      <c r="D92" s="211"/>
      <c r="E92" s="399"/>
      <c r="F92" s="399"/>
      <c r="G92" s="213"/>
      <c r="H92" s="176"/>
      <c r="I92" s="213"/>
      <c r="J92" s="193"/>
      <c r="K92" s="168"/>
    </row>
    <row r="93" spans="2:11" s="169" customFormat="1" ht="21.75" customHeight="1">
      <c r="B93" s="165"/>
      <c r="C93" s="202" t="s">
        <v>114</v>
      </c>
      <c r="D93" s="203"/>
      <c r="E93" s="383"/>
      <c r="F93" s="383"/>
      <c r="G93" s="204"/>
      <c r="H93" s="176"/>
      <c r="I93" s="192"/>
      <c r="J93" s="193"/>
      <c r="K93" s="168"/>
    </row>
    <row r="94" spans="2:11" s="169" customFormat="1" ht="21.75" customHeight="1">
      <c r="B94" s="165"/>
      <c r="C94" s="202" t="s">
        <v>115</v>
      </c>
      <c r="D94" s="203"/>
      <c r="E94" s="383"/>
      <c r="F94" s="383"/>
      <c r="G94" s="204"/>
      <c r="H94" s="192"/>
      <c r="I94" s="192"/>
      <c r="J94" s="192"/>
      <c r="K94" s="192"/>
    </row>
    <row r="95" spans="2:11" s="169" customFormat="1" ht="21.75" customHeight="1">
      <c r="B95" s="165"/>
      <c r="C95" s="202" t="s">
        <v>116</v>
      </c>
      <c r="D95" s="203"/>
      <c r="E95" s="383"/>
      <c r="F95" s="383"/>
      <c r="G95" s="204"/>
      <c r="H95" s="176"/>
      <c r="I95" s="192"/>
      <c r="J95" s="193"/>
      <c r="K95" s="168"/>
    </row>
    <row r="96" spans="2:11" s="169" customFormat="1" ht="21.75" customHeight="1">
      <c r="B96" s="165"/>
      <c r="C96" s="202" t="s">
        <v>180</v>
      </c>
      <c r="D96" s="203"/>
      <c r="E96" s="383"/>
      <c r="F96" s="383"/>
      <c r="G96" s="204"/>
      <c r="H96" s="192"/>
      <c r="I96" s="192"/>
      <c r="J96" s="192"/>
      <c r="K96" s="192"/>
    </row>
    <row r="97" spans="2:11" s="169" customFormat="1" ht="21.75" customHeight="1">
      <c r="B97" s="243"/>
      <c r="C97" s="258" t="s">
        <v>117</v>
      </c>
      <c r="D97" s="258"/>
      <c r="E97" s="400"/>
      <c r="F97" s="400"/>
      <c r="G97" s="244"/>
      <c r="H97" s="234"/>
      <c r="I97" s="244"/>
      <c r="J97" s="259"/>
      <c r="K97" s="180"/>
    </row>
    <row r="98" spans="2:11" s="169" customFormat="1" ht="21.75" customHeight="1">
      <c r="B98" s="182"/>
      <c r="C98" s="460" t="s">
        <v>118</v>
      </c>
      <c r="D98" s="461"/>
      <c r="E98" s="401"/>
      <c r="F98" s="401"/>
      <c r="G98" s="247"/>
      <c r="H98" s="184">
        <f>SUM(H85:H97)</f>
        <v>0</v>
      </c>
      <c r="I98" s="184"/>
      <c r="J98" s="184">
        <f>SUM(J85:J97)</f>
        <v>0</v>
      </c>
      <c r="K98" s="184">
        <f>SUM(K85:K97)</f>
        <v>0</v>
      </c>
    </row>
    <row r="99" spans="2:11" s="169" customFormat="1" ht="21.75" customHeight="1">
      <c r="B99" s="236">
        <v>5</v>
      </c>
      <c r="C99" s="253" t="s">
        <v>119</v>
      </c>
      <c r="D99" s="253"/>
      <c r="E99" s="399"/>
      <c r="F99" s="399"/>
      <c r="G99" s="213"/>
      <c r="H99" s="254"/>
      <c r="I99" s="254"/>
      <c r="J99" s="254"/>
      <c r="K99" s="254"/>
    </row>
    <row r="100" spans="2:11" s="169" customFormat="1" ht="21.75" customHeight="1">
      <c r="B100" s="164">
        <v>5.0999999999999996</v>
      </c>
      <c r="C100" s="161" t="s">
        <v>120</v>
      </c>
      <c r="D100" s="161"/>
      <c r="E100" s="393"/>
      <c r="F100" s="393"/>
      <c r="G100" s="204"/>
      <c r="H100" s="192"/>
      <c r="I100" s="192"/>
      <c r="J100" s="192"/>
      <c r="K100" s="192"/>
    </row>
    <row r="101" spans="2:11" s="345" customFormat="1" ht="21.75" customHeight="1">
      <c r="B101" s="356"/>
      <c r="C101" s="344" t="s">
        <v>121</v>
      </c>
      <c r="D101" s="344"/>
      <c r="E101" s="405"/>
      <c r="F101" s="405"/>
      <c r="G101" s="368"/>
      <c r="H101" s="324"/>
      <c r="I101" s="374"/>
      <c r="J101" s="331"/>
      <c r="K101" s="167"/>
    </row>
    <row r="102" spans="2:11" s="345" customFormat="1" ht="21.75" customHeight="1">
      <c r="B102" s="343"/>
      <c r="C102" s="344" t="s">
        <v>122</v>
      </c>
      <c r="D102" s="344"/>
      <c r="E102" s="405"/>
      <c r="F102" s="405"/>
      <c r="G102" s="368"/>
      <c r="H102" s="324"/>
      <c r="I102" s="374"/>
      <c r="J102" s="331"/>
      <c r="K102" s="167"/>
    </row>
    <row r="103" spans="2:11" s="345" customFormat="1" ht="21.75" customHeight="1">
      <c r="B103" s="343"/>
      <c r="C103" s="344" t="s">
        <v>123</v>
      </c>
      <c r="D103" s="344"/>
      <c r="E103" s="405"/>
      <c r="F103" s="405"/>
      <c r="G103" s="368"/>
      <c r="H103" s="324"/>
      <c r="I103" s="374"/>
      <c r="J103" s="331"/>
      <c r="K103" s="167"/>
    </row>
    <row r="104" spans="2:11" s="349" customFormat="1" ht="21.75" customHeight="1">
      <c r="B104" s="362">
        <v>5.2</v>
      </c>
      <c r="C104" s="462" t="s">
        <v>171</v>
      </c>
      <c r="D104" s="463"/>
      <c r="E104" s="408"/>
      <c r="F104" s="409"/>
      <c r="G104" s="369"/>
      <c r="H104" s="363"/>
      <c r="I104" s="369"/>
      <c r="J104" s="364"/>
      <c r="K104" s="348"/>
    </row>
    <row r="105" spans="2:11" s="349" customFormat="1" ht="21.75" customHeight="1">
      <c r="B105" s="362"/>
      <c r="C105" s="365" t="s">
        <v>194</v>
      </c>
      <c r="D105" s="365"/>
      <c r="E105" s="408"/>
      <c r="F105" s="408"/>
      <c r="G105" s="370"/>
      <c r="H105" s="366"/>
      <c r="I105" s="370"/>
      <c r="J105" s="366"/>
      <c r="K105" s="366"/>
    </row>
    <row r="106" spans="2:11" s="349" customFormat="1" ht="21.75" customHeight="1">
      <c r="B106" s="362"/>
      <c r="C106" s="365" t="s">
        <v>195</v>
      </c>
      <c r="D106" s="365"/>
      <c r="E106" s="410"/>
      <c r="F106" s="408"/>
      <c r="G106" s="370"/>
      <c r="H106" s="366"/>
      <c r="I106" s="370"/>
      <c r="J106" s="366"/>
      <c r="K106" s="366"/>
    </row>
    <row r="107" spans="2:11" s="169" customFormat="1" ht="21.6" customHeight="1">
      <c r="B107" s="182"/>
      <c r="C107" s="460" t="s">
        <v>124</v>
      </c>
      <c r="D107" s="461"/>
      <c r="E107" s="401"/>
      <c r="F107" s="401"/>
      <c r="G107" s="247"/>
      <c r="H107" s="184">
        <f>SUM(H101:H106)</f>
        <v>0</v>
      </c>
      <c r="I107" s="184"/>
      <c r="J107" s="184">
        <f>SUM(J101:J106)</f>
        <v>0</v>
      </c>
      <c r="K107" s="184">
        <f>SUM(K101:K106)</f>
        <v>0</v>
      </c>
    </row>
    <row r="108" spans="2:11" s="169" customFormat="1" ht="21.6" customHeight="1">
      <c r="B108" s="212"/>
      <c r="C108" s="245"/>
      <c r="D108" s="245"/>
      <c r="E108" s="399"/>
      <c r="F108" s="399"/>
      <c r="G108" s="213"/>
      <c r="H108" s="254"/>
      <c r="I108" s="254"/>
      <c r="J108" s="254"/>
      <c r="K108" s="254"/>
    </row>
    <row r="109" spans="2:11" s="169" customFormat="1" ht="21.6" customHeight="1">
      <c r="B109" s="215"/>
      <c r="C109" s="190" t="s">
        <v>60</v>
      </c>
      <c r="D109" s="195"/>
      <c r="E109" s="411"/>
      <c r="F109" s="392"/>
      <c r="G109" s="204"/>
      <c r="H109" s="192"/>
      <c r="I109" s="192"/>
      <c r="J109" s="192"/>
      <c r="K109" s="192"/>
    </row>
    <row r="110" spans="2:11" s="169" customFormat="1" ht="21.6" customHeight="1">
      <c r="B110" s="215"/>
      <c r="C110" s="188" t="s">
        <v>62</v>
      </c>
      <c r="D110" s="194"/>
      <c r="E110" s="412"/>
      <c r="F110" s="413"/>
      <c r="G110" s="204"/>
      <c r="H110" s="192"/>
      <c r="I110" s="192"/>
      <c r="J110" s="192"/>
      <c r="K110" s="192"/>
    </row>
    <row r="111" spans="2:11" s="169" customFormat="1" ht="21.6" customHeight="1">
      <c r="B111" s="160">
        <v>2</v>
      </c>
      <c r="C111" s="199" t="s">
        <v>86</v>
      </c>
      <c r="D111" s="207"/>
      <c r="E111" s="383"/>
      <c r="F111" s="383"/>
      <c r="G111" s="204"/>
      <c r="H111" s="192"/>
      <c r="I111" s="192"/>
      <c r="J111" s="192"/>
      <c r="K111" s="192"/>
    </row>
    <row r="112" spans="2:11" s="169" customFormat="1" ht="21.6" customHeight="1">
      <c r="B112" s="164">
        <v>2.1</v>
      </c>
      <c r="C112" s="186" t="s">
        <v>138</v>
      </c>
      <c r="D112" s="187"/>
      <c r="E112" s="383"/>
      <c r="F112" s="383"/>
      <c r="G112" s="204"/>
      <c r="H112" s="176"/>
      <c r="I112" s="192"/>
      <c r="J112" s="193"/>
      <c r="K112" s="168"/>
    </row>
    <row r="113" spans="2:11" s="169" customFormat="1" ht="21.6" customHeight="1">
      <c r="B113" s="185"/>
      <c r="C113" s="217" t="s">
        <v>150</v>
      </c>
      <c r="D113" s="218"/>
      <c r="E113" s="383"/>
      <c r="F113" s="383"/>
      <c r="G113" s="204"/>
      <c r="H113" s="192"/>
      <c r="I113" s="192"/>
      <c r="J113" s="192"/>
      <c r="K113" s="192"/>
    </row>
    <row r="114" spans="2:11" s="169" customFormat="1" ht="21.6" customHeight="1">
      <c r="B114" s="185"/>
      <c r="C114" s="186" t="s">
        <v>140</v>
      </c>
      <c r="D114" s="187"/>
      <c r="E114" s="383"/>
      <c r="F114" s="383"/>
      <c r="G114" s="204"/>
      <c r="H114" s="192"/>
      <c r="I114" s="192"/>
      <c r="J114" s="192"/>
      <c r="K114" s="192"/>
    </row>
    <row r="115" spans="2:11" s="169" customFormat="1" ht="21.6" customHeight="1">
      <c r="B115" s="185"/>
      <c r="C115" s="186" t="s">
        <v>141</v>
      </c>
      <c r="D115" s="187"/>
      <c r="E115" s="383"/>
      <c r="F115" s="383"/>
      <c r="G115" s="204"/>
      <c r="H115" s="192"/>
      <c r="I115" s="192"/>
      <c r="J115" s="192"/>
      <c r="K115" s="192"/>
    </row>
    <row r="116" spans="2:11" s="169" customFormat="1" ht="21.6" customHeight="1">
      <c r="B116" s="185"/>
      <c r="C116" s="186" t="s">
        <v>142</v>
      </c>
      <c r="D116" s="187"/>
      <c r="E116" s="383"/>
      <c r="F116" s="383"/>
      <c r="G116" s="204"/>
      <c r="H116" s="192"/>
      <c r="I116" s="192"/>
      <c r="J116" s="192"/>
      <c r="K116" s="192"/>
    </row>
    <row r="117" spans="2:11" s="169" customFormat="1" ht="21.75" customHeight="1">
      <c r="B117" s="185"/>
      <c r="C117" s="186" t="s">
        <v>143</v>
      </c>
      <c r="D117" s="187"/>
      <c r="E117" s="383"/>
      <c r="F117" s="383"/>
      <c r="G117" s="204"/>
      <c r="H117" s="192"/>
      <c r="I117" s="192"/>
      <c r="J117" s="192"/>
      <c r="K117" s="192"/>
    </row>
    <row r="118" spans="2:11" s="169" customFormat="1" ht="21.75" customHeight="1">
      <c r="B118" s="185"/>
      <c r="C118" s="186" t="s">
        <v>144</v>
      </c>
      <c r="D118" s="187"/>
      <c r="E118" s="383"/>
      <c r="F118" s="383"/>
      <c r="G118" s="204"/>
      <c r="H118" s="192"/>
      <c r="I118" s="192"/>
      <c r="J118" s="192"/>
      <c r="K118" s="192"/>
    </row>
    <row r="119" spans="2:11" s="169" customFormat="1" ht="21.75" customHeight="1">
      <c r="B119" s="185"/>
      <c r="C119" s="186" t="s">
        <v>145</v>
      </c>
      <c r="D119" s="187"/>
      <c r="E119" s="383"/>
      <c r="F119" s="383"/>
      <c r="G119" s="204"/>
      <c r="H119" s="192"/>
      <c r="I119" s="192"/>
      <c r="J119" s="192"/>
      <c r="K119" s="192"/>
    </row>
    <row r="120" spans="2:11" ht="21" customHeight="1">
      <c r="B120" s="185"/>
      <c r="C120" s="469" t="s">
        <v>146</v>
      </c>
      <c r="D120" s="470"/>
      <c r="E120" s="383"/>
      <c r="F120" s="383"/>
      <c r="G120" s="158"/>
      <c r="H120" s="159"/>
      <c r="I120" s="158"/>
      <c r="J120" s="159"/>
      <c r="K120" s="159"/>
    </row>
    <row r="121" spans="2:11" ht="21" customHeight="1">
      <c r="B121" s="164"/>
      <c r="C121" s="466"/>
      <c r="D121" s="467"/>
      <c r="E121" s="383"/>
      <c r="F121" s="383"/>
      <c r="G121" s="158"/>
      <c r="H121" s="159"/>
      <c r="I121" s="158"/>
      <c r="J121" s="159"/>
      <c r="K121" s="159"/>
    </row>
    <row r="122" spans="2:11" ht="21" customHeight="1">
      <c r="B122" s="185">
        <v>2.2000000000000002</v>
      </c>
      <c r="C122" s="466" t="s">
        <v>147</v>
      </c>
      <c r="D122" s="467"/>
      <c r="E122" s="383"/>
      <c r="F122" s="383"/>
      <c r="G122" s="158"/>
      <c r="H122" s="176"/>
      <c r="I122" s="192"/>
      <c r="J122" s="193"/>
      <c r="K122" s="168"/>
    </row>
    <row r="123" spans="2:11" ht="21" customHeight="1">
      <c r="B123" s="165"/>
      <c r="C123" s="202" t="s">
        <v>89</v>
      </c>
      <c r="D123" s="203"/>
      <c r="E123" s="383"/>
      <c r="F123" s="383"/>
      <c r="G123" s="158"/>
      <c r="H123" s="159"/>
      <c r="I123" s="158"/>
      <c r="J123" s="159"/>
      <c r="K123" s="159"/>
    </row>
    <row r="124" spans="2:11" ht="21" customHeight="1">
      <c r="B124" s="165"/>
      <c r="C124" s="202" t="s">
        <v>90</v>
      </c>
      <c r="D124" s="203"/>
      <c r="E124" s="383"/>
      <c r="F124" s="383"/>
      <c r="G124" s="216"/>
      <c r="H124" s="219"/>
      <c r="I124" s="216"/>
      <c r="J124" s="219"/>
      <c r="K124" s="219"/>
    </row>
    <row r="125" spans="2:11" s="169" customFormat="1" ht="21.75" customHeight="1">
      <c r="B125" s="185"/>
      <c r="C125" s="166" t="s">
        <v>91</v>
      </c>
      <c r="D125" s="166"/>
      <c r="E125" s="383"/>
      <c r="F125" s="383"/>
      <c r="G125" s="214"/>
      <c r="H125" s="214"/>
      <c r="I125" s="214"/>
      <c r="J125" s="214"/>
      <c r="K125" s="214"/>
    </row>
    <row r="126" spans="2:11" s="163" customFormat="1" ht="21.75" customHeight="1">
      <c r="B126" s="165"/>
      <c r="C126" s="166" t="s">
        <v>87</v>
      </c>
      <c r="D126" s="166"/>
      <c r="E126" s="383"/>
      <c r="F126" s="383"/>
      <c r="G126" s="204"/>
      <c r="H126" s="204"/>
      <c r="I126" s="204"/>
      <c r="J126" s="204"/>
      <c r="K126" s="204"/>
    </row>
    <row r="127" spans="2:11" s="169" customFormat="1" ht="21.75" customHeight="1">
      <c r="B127" s="165"/>
      <c r="C127" s="166" t="s">
        <v>92</v>
      </c>
      <c r="D127" s="166"/>
      <c r="E127" s="383"/>
      <c r="F127" s="383"/>
      <c r="G127" s="204"/>
      <c r="H127" s="204"/>
      <c r="I127" s="204"/>
      <c r="J127" s="204"/>
      <c r="K127" s="204"/>
    </row>
    <row r="128" spans="2:11" s="169" customFormat="1" ht="21.75" customHeight="1">
      <c r="B128" s="165"/>
      <c r="C128" s="166" t="s">
        <v>93</v>
      </c>
      <c r="D128" s="166"/>
      <c r="E128" s="383"/>
      <c r="F128" s="383"/>
      <c r="G128" s="204"/>
      <c r="H128" s="204"/>
      <c r="I128" s="204"/>
      <c r="J128" s="204"/>
      <c r="K128" s="204"/>
    </row>
    <row r="129" spans="2:11" s="169" customFormat="1" ht="21.75" customHeight="1">
      <c r="B129" s="165"/>
      <c r="C129" s="220" t="s">
        <v>88</v>
      </c>
      <c r="D129" s="166"/>
      <c r="E129" s="383"/>
      <c r="F129" s="383"/>
      <c r="G129" s="204"/>
      <c r="H129" s="204"/>
      <c r="I129" s="204"/>
      <c r="J129" s="204"/>
      <c r="K129" s="204"/>
    </row>
    <row r="130" spans="2:11" s="169" customFormat="1" ht="21.75" customHeight="1">
      <c r="B130" s="165"/>
      <c r="C130" s="220" t="s">
        <v>148</v>
      </c>
      <c r="D130" s="166"/>
      <c r="E130" s="383"/>
      <c r="F130" s="383"/>
      <c r="G130" s="204"/>
      <c r="H130" s="204"/>
      <c r="I130" s="204"/>
      <c r="J130" s="204"/>
      <c r="K130" s="204"/>
    </row>
    <row r="131" spans="2:11" s="349" customFormat="1" ht="21.75" customHeight="1">
      <c r="B131" s="346">
        <v>2.2999999999999998</v>
      </c>
      <c r="C131" s="357" t="s">
        <v>172</v>
      </c>
      <c r="D131" s="358"/>
      <c r="E131" s="408"/>
      <c r="F131" s="408"/>
      <c r="G131" s="371"/>
      <c r="H131" s="348"/>
      <c r="I131" s="371"/>
      <c r="J131" s="348"/>
      <c r="K131" s="348"/>
    </row>
    <row r="132" spans="2:11" s="349" customFormat="1" ht="21.75" customHeight="1">
      <c r="B132" s="346"/>
      <c r="C132" s="359" t="s">
        <v>196</v>
      </c>
      <c r="D132" s="347"/>
      <c r="E132" s="408"/>
      <c r="F132" s="408"/>
      <c r="G132" s="372"/>
      <c r="H132" s="348"/>
      <c r="I132" s="372"/>
      <c r="J132" s="348"/>
      <c r="K132" s="348"/>
    </row>
    <row r="133" spans="2:11" s="349" customFormat="1" ht="21.75" customHeight="1">
      <c r="B133" s="346"/>
      <c r="C133" s="359" t="s">
        <v>197</v>
      </c>
      <c r="D133" s="347"/>
      <c r="E133" s="408"/>
      <c r="F133" s="408"/>
      <c r="G133" s="372"/>
      <c r="H133" s="348"/>
      <c r="I133" s="372"/>
      <c r="J133" s="348"/>
      <c r="K133" s="348"/>
    </row>
    <row r="134" spans="2:11" s="349" customFormat="1" ht="21.6" customHeight="1">
      <c r="B134" s="360"/>
      <c r="C134" s="359" t="s">
        <v>198</v>
      </c>
      <c r="D134" s="347"/>
      <c r="E134" s="408"/>
      <c r="F134" s="408"/>
      <c r="G134" s="372"/>
      <c r="H134" s="348"/>
      <c r="I134" s="372"/>
      <c r="J134" s="348"/>
      <c r="K134" s="348"/>
    </row>
    <row r="135" spans="2:11" s="349" customFormat="1" ht="21.75" customHeight="1">
      <c r="B135" s="361"/>
      <c r="C135" s="359" t="s">
        <v>199</v>
      </c>
      <c r="D135" s="347"/>
      <c r="E135" s="408"/>
      <c r="F135" s="408"/>
      <c r="G135" s="372"/>
      <c r="H135" s="348"/>
      <c r="I135" s="372"/>
      <c r="J135" s="348"/>
      <c r="K135" s="348"/>
    </row>
    <row r="136" spans="2:11" s="169" customFormat="1" ht="21.75" customHeight="1">
      <c r="B136" s="182"/>
      <c r="C136" s="460" t="s">
        <v>94</v>
      </c>
      <c r="D136" s="461"/>
      <c r="E136" s="401"/>
      <c r="F136" s="401"/>
      <c r="G136" s="264"/>
      <c r="H136" s="184">
        <f>SUM(H112:H135)</f>
        <v>0</v>
      </c>
      <c r="I136" s="183"/>
      <c r="J136" s="184">
        <f>SUM(J111:J135)</f>
        <v>0</v>
      </c>
      <c r="K136" s="184">
        <f>SUM(K112:K135)</f>
        <v>0</v>
      </c>
    </row>
    <row r="137" spans="2:11" ht="21" customHeight="1">
      <c r="B137" s="260"/>
      <c r="C137" s="198"/>
      <c r="D137" s="261"/>
      <c r="E137" s="414"/>
      <c r="F137" s="415"/>
      <c r="G137" s="262"/>
      <c r="H137" s="263"/>
      <c r="I137" s="262"/>
      <c r="J137" s="263"/>
      <c r="K137" s="263"/>
    </row>
    <row r="138" spans="2:11" ht="21" customHeight="1">
      <c r="B138" s="215"/>
      <c r="C138" s="468" t="s">
        <v>19</v>
      </c>
      <c r="D138" s="468"/>
      <c r="E138" s="412"/>
      <c r="F138" s="413"/>
      <c r="G138" s="216"/>
      <c r="H138" s="326"/>
      <c r="I138" s="216"/>
      <c r="J138" s="325"/>
      <c r="K138" s="326"/>
    </row>
    <row r="139" spans="2:11" ht="21" customHeight="1">
      <c r="B139" s="327"/>
      <c r="C139" s="328"/>
      <c r="D139" s="328"/>
      <c r="E139" s="416"/>
      <c r="F139" s="417"/>
      <c r="G139" s="342"/>
      <c r="H139" s="330"/>
      <c r="I139" s="342"/>
      <c r="J139" s="329"/>
      <c r="K139" s="330"/>
    </row>
    <row r="140" spans="2:11" ht="21" customHeight="1">
      <c r="B140" s="182"/>
      <c r="C140" s="460" t="s">
        <v>104</v>
      </c>
      <c r="D140" s="461"/>
      <c r="E140" s="401"/>
      <c r="F140" s="401"/>
      <c r="G140" s="264"/>
      <c r="H140" s="184"/>
      <c r="I140" s="183"/>
      <c r="J140" s="184"/>
      <c r="K140" s="184"/>
    </row>
    <row r="141" spans="2:11" ht="21.75" customHeight="1">
      <c r="B141" s="61"/>
      <c r="C141" s="197"/>
      <c r="D141" s="196"/>
      <c r="F141" s="418"/>
      <c r="G141" s="61"/>
      <c r="H141" s="221"/>
      <c r="I141" s="61"/>
      <c r="J141" s="221"/>
      <c r="K141" s="221"/>
    </row>
    <row r="142" spans="2:11" ht="21.75" customHeight="1">
      <c r="B142" s="61"/>
      <c r="C142" s="197"/>
      <c r="D142" s="196"/>
      <c r="F142" s="418"/>
      <c r="G142" s="61"/>
      <c r="H142" s="222"/>
      <c r="I142" s="61"/>
      <c r="J142" s="222"/>
      <c r="K142" s="222"/>
    </row>
    <row r="143" spans="2:11" ht="21.75" customHeight="1">
      <c r="B143" s="61"/>
      <c r="F143" s="418"/>
      <c r="G143" s="61"/>
      <c r="H143" s="221"/>
      <c r="I143" s="61"/>
      <c r="J143" s="221"/>
      <c r="K143" s="222"/>
    </row>
    <row r="144" spans="2:11" ht="21.75" customHeight="1">
      <c r="B144" s="61"/>
      <c r="F144" s="418"/>
      <c r="G144" s="61"/>
      <c r="H144" s="221"/>
      <c r="I144" s="61"/>
      <c r="J144" s="221"/>
      <c r="K144" s="223"/>
    </row>
    <row r="145" spans="2:11" ht="21.75" customHeight="1">
      <c r="B145" s="61"/>
      <c r="F145" s="418"/>
      <c r="G145" s="61"/>
      <c r="H145" s="221"/>
      <c r="I145" s="61"/>
      <c r="J145" s="221"/>
      <c r="K145" s="221"/>
    </row>
    <row r="146" spans="2:11" ht="21.75" customHeight="1">
      <c r="B146" s="61"/>
      <c r="F146" s="418"/>
      <c r="G146" s="61"/>
      <c r="H146" s="221"/>
      <c r="I146" s="61"/>
      <c r="J146" s="221"/>
      <c r="K146" s="221"/>
    </row>
    <row r="147" spans="2:11" ht="21.75" customHeight="1">
      <c r="B147" s="61"/>
      <c r="F147" s="418"/>
      <c r="G147" s="61"/>
      <c r="H147" s="221"/>
      <c r="I147" s="61"/>
      <c r="J147" s="221"/>
      <c r="K147" s="221"/>
    </row>
    <row r="148" spans="2:11" ht="21.75" customHeight="1">
      <c r="B148" s="61"/>
      <c r="F148" s="418"/>
      <c r="G148" s="61"/>
      <c r="H148" s="221"/>
      <c r="I148" s="61"/>
      <c r="J148" s="221"/>
      <c r="K148" s="221"/>
    </row>
    <row r="149" spans="2:11" ht="21.75" customHeight="1"/>
    <row r="150" spans="2:11" ht="21.75" customHeight="1"/>
    <row r="151" spans="2:11" ht="21.75" customHeight="1"/>
    <row r="152" spans="2:11" ht="21.75" customHeight="1"/>
    <row r="153" spans="2:11" ht="21.75" customHeight="1"/>
    <row r="154" spans="2:11" ht="21.75" customHeight="1"/>
  </sheetData>
  <mergeCells count="23">
    <mergeCell ref="B1:K1"/>
    <mergeCell ref="B4:C4"/>
    <mergeCell ref="B5:C5"/>
    <mergeCell ref="E6:E7"/>
    <mergeCell ref="F6:F7"/>
    <mergeCell ref="B6:B7"/>
    <mergeCell ref="C6:D7"/>
    <mergeCell ref="C140:D140"/>
    <mergeCell ref="C104:D104"/>
    <mergeCell ref="K6:K7"/>
    <mergeCell ref="C42:D42"/>
    <mergeCell ref="C65:D65"/>
    <mergeCell ref="C44:D44"/>
    <mergeCell ref="C138:D138"/>
    <mergeCell ref="C122:D122"/>
    <mergeCell ref="C81:D81"/>
    <mergeCell ref="C98:D98"/>
    <mergeCell ref="C107:D107"/>
    <mergeCell ref="C136:D136"/>
    <mergeCell ref="C52:D52"/>
    <mergeCell ref="C54:D54"/>
    <mergeCell ref="C120:D120"/>
    <mergeCell ref="C121:D121"/>
  </mergeCells>
  <phoneticPr fontId="0" type="noConversion"/>
  <pageMargins left="0.39370078740157483" right="0.19685039370078741" top="0.74803149606299213" bottom="7.874015748031496E-2" header="0.23622047244094491" footer="0.43307086614173229"/>
  <pageSetup paperSize="9" fitToHeight="0" orientation="landscape" horizontalDpi="4294967294" verticalDpi="180" r:id="rId1"/>
  <headerFooter alignWithMargins="0">
    <oddHeader xml:space="preserve">&amp;R&amp;"TH SarabunPSK,ธรรมดา"แบบ ปร.4 
แผ่นที่  &amp;P+1 / 9 &amp;"AngsanaUPC,ธรรมดา"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zoomScale="90" zoomScaleNormal="90" workbookViewId="0">
      <selection activeCell="B2" sqref="B2:H33"/>
    </sheetView>
  </sheetViews>
  <sheetFormatPr defaultRowHeight="21.75"/>
  <cols>
    <col min="1" max="1" width="2.6640625" style="112" customWidth="1"/>
    <col min="2" max="2" width="19.5" style="112" customWidth="1"/>
    <col min="3" max="3" width="17.83203125" style="112" customWidth="1"/>
    <col min="4" max="6" width="17.5" style="112" customWidth="1"/>
    <col min="7" max="7" width="23" style="112" customWidth="1"/>
    <col min="8" max="8" width="17.5" style="112" customWidth="1"/>
    <col min="9" max="9" width="18.33203125" style="113" customWidth="1"/>
    <col min="10" max="16384" width="9.33203125" style="113"/>
  </cols>
  <sheetData>
    <row r="1" spans="2:8" ht="22.5" thickBot="1">
      <c r="B1" s="487"/>
      <c r="C1" s="487"/>
    </row>
    <row r="2" spans="2:8" ht="22.5" thickBot="1">
      <c r="B2" s="488" t="s">
        <v>31</v>
      </c>
      <c r="C2" s="489"/>
      <c r="D2" s="490" t="s">
        <v>30</v>
      </c>
      <c r="E2" s="491"/>
      <c r="F2" s="491"/>
      <c r="G2" s="491"/>
      <c r="H2" s="492"/>
    </row>
    <row r="3" spans="2:8" ht="27.75" customHeight="1">
      <c r="B3" s="114" t="s">
        <v>32</v>
      </c>
      <c r="C3" s="115">
        <v>0</v>
      </c>
      <c r="D3" s="116" t="s">
        <v>129</v>
      </c>
      <c r="H3" s="117"/>
    </row>
    <row r="4" spans="2:8" ht="28.5" customHeight="1">
      <c r="B4" s="114" t="s">
        <v>33</v>
      </c>
      <c r="C4" s="115">
        <v>0</v>
      </c>
      <c r="D4" s="493" t="s">
        <v>130</v>
      </c>
      <c r="E4" s="494"/>
      <c r="F4" s="494"/>
      <c r="H4" s="118"/>
    </row>
    <row r="5" spans="2:8" ht="23.25">
      <c r="B5" s="114" t="s">
        <v>36</v>
      </c>
      <c r="C5" s="119">
        <v>0.05</v>
      </c>
      <c r="D5" s="120" t="s">
        <v>34</v>
      </c>
      <c r="E5" s="121"/>
      <c r="G5" s="122">
        <f>'สรุป Factor F'!H15</f>
        <v>0</v>
      </c>
      <c r="H5" s="123" t="s">
        <v>35</v>
      </c>
    </row>
    <row r="6" spans="2:8" ht="23.25">
      <c r="B6" s="114" t="s">
        <v>38</v>
      </c>
      <c r="C6" s="115">
        <v>7.0000000000000007E-2</v>
      </c>
      <c r="D6" s="124" t="s">
        <v>37</v>
      </c>
      <c r="E6" s="495" t="s">
        <v>131</v>
      </c>
      <c r="F6" s="495"/>
      <c r="G6" s="125"/>
      <c r="H6" s="118"/>
    </row>
    <row r="7" spans="2:8" ht="24" thickBot="1">
      <c r="B7" s="126"/>
      <c r="C7" s="127"/>
      <c r="G7" s="128"/>
      <c r="H7" s="118"/>
    </row>
    <row r="8" spans="2:8" ht="24.75" thickTop="1" thickBot="1">
      <c r="B8" s="129" t="s">
        <v>41</v>
      </c>
      <c r="C8" s="130" t="s">
        <v>42</v>
      </c>
      <c r="D8" s="131" t="s">
        <v>39</v>
      </c>
      <c r="E8" s="132">
        <f>IF(E9&lt;499999,500000,VLOOKUP(E9,B10:B33,1,TRUE))</f>
        <v>500000</v>
      </c>
      <c r="F8" s="133" t="s">
        <v>40</v>
      </c>
      <c r="G8" s="128"/>
      <c r="H8" s="118"/>
    </row>
    <row r="9" spans="2:8" ht="23.25" thickTop="1" thickBot="1">
      <c r="B9" s="134" t="s">
        <v>44</v>
      </c>
      <c r="C9" s="135"/>
      <c r="D9" s="136" t="s">
        <v>43</v>
      </c>
      <c r="E9" s="137">
        <f>G5</f>
        <v>0</v>
      </c>
      <c r="F9" s="112" t="s">
        <v>132</v>
      </c>
      <c r="H9" s="118"/>
    </row>
    <row r="10" spans="2:8" ht="24" thickTop="1">
      <c r="B10" s="138">
        <v>500000</v>
      </c>
      <c r="C10" s="139">
        <v>1.3056000000000001</v>
      </c>
      <c r="D10" s="140" t="s">
        <v>45</v>
      </c>
      <c r="E10" s="141">
        <f>IF(E9&gt;500000001,500000001,INDEX(B10:B33,MATCH(E8,B10:B33,0)+1,1))</f>
        <v>1000000</v>
      </c>
      <c r="F10" s="142" t="s">
        <v>46</v>
      </c>
      <c r="H10" s="118"/>
    </row>
    <row r="11" spans="2:8" ht="23.25">
      <c r="B11" s="138">
        <v>1000000</v>
      </c>
      <c r="C11" s="143">
        <v>1.3032999999999999</v>
      </c>
      <c r="H11" s="118"/>
    </row>
    <row r="12" spans="2:8" ht="23.25">
      <c r="B12" s="138">
        <v>2000000</v>
      </c>
      <c r="C12" s="144">
        <v>1.3017000000000001</v>
      </c>
      <c r="D12" s="145" t="s">
        <v>47</v>
      </c>
      <c r="E12" s="146">
        <f>VLOOKUP(E8,$B$10:$C$33,2,FALSE)</f>
        <v>1.3056000000000001</v>
      </c>
      <c r="F12" s="112" t="s">
        <v>48</v>
      </c>
      <c r="H12" s="118"/>
    </row>
    <row r="13" spans="2:8" ht="24" thickBot="1">
      <c r="B13" s="138">
        <v>5000000</v>
      </c>
      <c r="C13" s="144">
        <v>1.2985</v>
      </c>
      <c r="D13" s="145" t="s">
        <v>49</v>
      </c>
      <c r="E13" s="146">
        <f>VLOOKUP(E10,$B$10:$C$33,2,FALSE)</f>
        <v>1.3032999999999999</v>
      </c>
      <c r="F13" s="112" t="s">
        <v>50</v>
      </c>
      <c r="H13" s="118"/>
    </row>
    <row r="14" spans="2:8" ht="24.75" thickTop="1" thickBot="1">
      <c r="B14" s="138">
        <v>10000000</v>
      </c>
      <c r="C14" s="144">
        <v>1.2926</v>
      </c>
      <c r="D14" s="136" t="s">
        <v>37</v>
      </c>
      <c r="E14" s="147">
        <f>ROUND(E12-(((E12-E13)*(E9-E8))/(E10-E8)),4)</f>
        <v>1.3079000000000001</v>
      </c>
      <c r="F14" s="148" t="s">
        <v>51</v>
      </c>
      <c r="H14" s="118"/>
    </row>
    <row r="15" spans="2:8" ht="24" thickTop="1">
      <c r="B15" s="138">
        <v>15000000</v>
      </c>
      <c r="C15" s="144">
        <v>1.2576000000000001</v>
      </c>
      <c r="D15" s="145" t="s">
        <v>52</v>
      </c>
      <c r="E15" s="149">
        <f>E9*E14</f>
        <v>0</v>
      </c>
      <c r="F15" s="148"/>
      <c r="H15" s="118"/>
    </row>
    <row r="16" spans="2:8" ht="23.25">
      <c r="B16" s="138">
        <v>20000000</v>
      </c>
      <c r="C16" s="144">
        <v>1.25</v>
      </c>
      <c r="H16" s="118"/>
    </row>
    <row r="17" spans="2:8" ht="23.25">
      <c r="B17" s="138">
        <v>25000000</v>
      </c>
      <c r="C17" s="144">
        <v>1.2230000000000001</v>
      </c>
      <c r="D17" s="484"/>
      <c r="E17" s="485"/>
      <c r="F17" s="485"/>
      <c r="G17" s="485"/>
      <c r="H17" s="486"/>
    </row>
    <row r="18" spans="2:8" ht="24" thickBot="1">
      <c r="B18" s="138">
        <v>30000000</v>
      </c>
      <c r="C18" s="144">
        <v>1.2146999999999999</v>
      </c>
      <c r="D18" s="150"/>
      <c r="E18" s="150"/>
      <c r="F18" s="150"/>
      <c r="G18" s="150"/>
      <c r="H18" s="151"/>
    </row>
    <row r="19" spans="2:8" ht="23.25">
      <c r="B19" s="138">
        <v>40000000</v>
      </c>
      <c r="C19" s="144">
        <v>1.2142999999999999</v>
      </c>
    </row>
    <row r="20" spans="2:8" ht="23.25">
      <c r="B20" s="138">
        <v>50000000</v>
      </c>
      <c r="C20" s="144">
        <v>1.2141999999999999</v>
      </c>
      <c r="E20" s="133" t="s">
        <v>2</v>
      </c>
    </row>
    <row r="21" spans="2:8" ht="23.25">
      <c r="B21" s="138">
        <v>60000000</v>
      </c>
      <c r="C21" s="144">
        <v>1.2042999999999999</v>
      </c>
      <c r="E21" s="112" t="s">
        <v>2</v>
      </c>
    </row>
    <row r="22" spans="2:8" ht="23.25">
      <c r="B22" s="138">
        <v>70000000</v>
      </c>
      <c r="C22" s="144">
        <v>1.2032</v>
      </c>
      <c r="E22" s="112" t="s">
        <v>2</v>
      </c>
    </row>
    <row r="23" spans="2:8" ht="23.25">
      <c r="B23" s="138">
        <v>80000000</v>
      </c>
      <c r="C23" s="144">
        <v>1.2032</v>
      </c>
      <c r="D23" s="152"/>
      <c r="E23" s="153" t="s">
        <v>2</v>
      </c>
      <c r="F23" s="148"/>
    </row>
    <row r="24" spans="2:8" ht="23.25">
      <c r="B24" s="138">
        <v>90000000</v>
      </c>
      <c r="C24" s="144">
        <v>1.2032</v>
      </c>
      <c r="E24" s="112" t="s">
        <v>2</v>
      </c>
    </row>
    <row r="25" spans="2:8" ht="23.25">
      <c r="B25" s="138">
        <v>100000000</v>
      </c>
      <c r="C25" s="144">
        <v>1.2032</v>
      </c>
      <c r="G25" s="148"/>
    </row>
    <row r="26" spans="2:8" ht="23.25">
      <c r="B26" s="138">
        <v>150000000</v>
      </c>
      <c r="C26" s="144">
        <v>1.2004999999999999</v>
      </c>
    </row>
    <row r="27" spans="2:8" ht="23.25">
      <c r="B27" s="138">
        <v>200000000</v>
      </c>
      <c r="C27" s="144">
        <v>1.2004999999999999</v>
      </c>
      <c r="G27" s="153" t="s">
        <v>2</v>
      </c>
    </row>
    <row r="28" spans="2:8" ht="23.25">
      <c r="B28" s="138">
        <v>250000000</v>
      </c>
      <c r="C28" s="144">
        <v>1.1996</v>
      </c>
    </row>
    <row r="29" spans="2:8" ht="23.25">
      <c r="B29" s="138">
        <v>300000000</v>
      </c>
      <c r="C29" s="144">
        <v>1.1934</v>
      </c>
      <c r="G29" s="148"/>
    </row>
    <row r="30" spans="2:8" ht="23.25">
      <c r="B30" s="138">
        <v>350000000</v>
      </c>
      <c r="C30" s="144">
        <v>1.1848000000000001</v>
      </c>
    </row>
    <row r="31" spans="2:8" ht="23.25">
      <c r="B31" s="138">
        <v>400000000</v>
      </c>
      <c r="C31" s="144">
        <v>1.1839999999999999</v>
      </c>
      <c r="G31" s="148"/>
    </row>
    <row r="32" spans="2:8" ht="23.25">
      <c r="B32" s="138">
        <v>500000000</v>
      </c>
      <c r="C32" s="144">
        <v>1.1835</v>
      </c>
    </row>
    <row r="33" spans="2:7" ht="23.25">
      <c r="B33" s="154">
        <v>500000001</v>
      </c>
      <c r="C33" s="144">
        <v>1.177</v>
      </c>
      <c r="G33" s="148"/>
    </row>
  </sheetData>
  <mergeCells count="6">
    <mergeCell ref="D17:H17"/>
    <mergeCell ref="B1:C1"/>
    <mergeCell ref="B2:C2"/>
    <mergeCell ref="D2:H2"/>
    <mergeCell ref="D4:F4"/>
    <mergeCell ref="E6:F6"/>
  </mergeCells>
  <phoneticPr fontId="7" type="noConversion"/>
  <pageMargins left="0.63" right="0.5" top="1" bottom="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7</vt:i4>
      </vt:variant>
    </vt:vector>
  </HeadingPairs>
  <TitlesOfParts>
    <vt:vector size="11" baseType="lpstr">
      <vt:lpstr>สรุป Factor F</vt:lpstr>
      <vt:lpstr>หมวดงาน</vt:lpstr>
      <vt:lpstr>BOQ </vt:lpstr>
      <vt:lpstr>F อาคาร </vt:lpstr>
      <vt:lpstr>factor_table</vt:lpstr>
      <vt:lpstr>'BOQ '!Print_Area</vt:lpstr>
      <vt:lpstr>'F อาคาร '!Print_Area</vt:lpstr>
      <vt:lpstr>'สรุป Factor F'!Print_Area</vt:lpstr>
      <vt:lpstr>หมวดงาน!Print_Area</vt:lpstr>
      <vt:lpstr>'BOQ '!Print_Titles</vt:lpstr>
      <vt:lpstr>หมวดงาน!Print_Titles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dumnern</dc:creator>
  <cp:lastModifiedBy>T</cp:lastModifiedBy>
  <cp:lastPrinted>2021-04-09T06:24:08Z</cp:lastPrinted>
  <dcterms:created xsi:type="dcterms:W3CDTF">2002-03-10T15:35:13Z</dcterms:created>
  <dcterms:modified xsi:type="dcterms:W3CDTF">2021-04-23T10:00:12Z</dcterms:modified>
</cp:coreProperties>
</file>